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2330" tabRatio="844" firstSheet="3" activeTab="6"/>
  </bookViews>
  <sheets>
    <sheet name="NOTA" sheetId="1" r:id="rId1"/>
    <sheet name="HOJA DE TRABAJO DE LA IES" sheetId="2" r:id="rId2"/>
    <sheet name="Hoja1" sheetId="3" state="hidden" r:id="rId3"/>
    <sheet name="FRACCION I 2019" sheetId="4" r:id="rId4"/>
    <sheet name="FRACCIÓN II 1er 2019" sheetId="5" r:id="rId5"/>
    <sheet name="FRACCIÓN II 2do 2019" sheetId="6" r:id="rId6"/>
    <sheet name="FRACCIÓN II 3er 2019" sheetId="7" r:id="rId7"/>
    <sheet name="FRACCIÓN II 4to 2019" sheetId="8" r:id="rId8"/>
    <sheet name="FRACCIÓN III 1er 2019" sheetId="9" r:id="rId9"/>
    <sheet name="FRACCIÓN III 2do 2019" sheetId="10" r:id="rId10"/>
    <sheet name="FRACCIÓN III 3do 2019" sheetId="11" r:id="rId11"/>
    <sheet name="FRACCIÓN III 4to 2019" sheetId="12" r:id="rId12"/>
  </sheets>
  <externalReferences>
    <externalReference r:id="rId15"/>
  </externalReferences>
  <definedNames>
    <definedName name="_xlnm._FilterDatabase" localSheetId="2" hidden="1">'Hoja1'!$A$1:$E$36</definedName>
    <definedName name="_xlnm.Print_Area" localSheetId="3">'FRACCION I 2019'!$A$1:$Z$55</definedName>
    <definedName name="_xlnm.Print_Area" localSheetId="4">'FRACCIÓN II 1er 2019'!$A$1:$V$463</definedName>
    <definedName name="_xlnm.Print_Area" localSheetId="5">'FRACCIÓN II 2do 2019'!$A$1:$V$464</definedName>
    <definedName name="_xlnm.Print_Area" localSheetId="6">'FRACCIÓN II 3er 2019'!$A$1:$V$466</definedName>
    <definedName name="_xlnm.Print_Area" localSheetId="7">'FRACCIÓN II 4to 2019'!$A$1:$U$60</definedName>
    <definedName name="_xlnm.Print_Area" localSheetId="8">'FRACCIÓN III 1er 2019'!$A$1:$AI$50</definedName>
    <definedName name="_xlnm.Print_Area" localSheetId="9">'FRACCIÓN III 2do 2019'!$A$1:$AI$50</definedName>
    <definedName name="_xlnm.Print_Area" localSheetId="10">'FRACCIÓN III 3do 2019'!$A$1:$AI$50</definedName>
    <definedName name="_xlnm.Print_Area" localSheetId="11">'FRACCIÓN III 4to 2019'!$A$1:$AI$50</definedName>
    <definedName name="_xlnm.Print_Area" localSheetId="1">'HOJA DE TRABAJO DE LA IES'!$A$1:$S$58</definedName>
  </definedNames>
  <calcPr calcMode="manual" fullCalcOnLoad="1"/>
</workbook>
</file>

<file path=xl/sharedStrings.xml><?xml version="1.0" encoding="utf-8"?>
<sst xmlns="http://schemas.openxmlformats.org/spreadsheetml/2006/main" count="8758" uniqueCount="410">
  <si>
    <t xml:space="preserve">RECURSOS FEDERALES QUE RECIBEN UNIVERSIDADES E INSTITUCIONES DE EDUCACIÓN MEDIA SUPERIOR Y SUPERIOR </t>
  </si>
  <si>
    <t>La información presentada es acumulada al periodo que se reporta</t>
  </si>
  <si>
    <t>Universidad / Institución</t>
  </si>
  <si>
    <t>Estructura de la Plantilla</t>
  </si>
  <si>
    <t>Tipo de personal</t>
  </si>
  <si>
    <t>Costo unitario bruto (pesos)</t>
  </si>
  <si>
    <t>Responsabilidad laboral</t>
  </si>
  <si>
    <t>Ubicación</t>
  </si>
  <si>
    <t>Costo total de la plantilla (Pesos)</t>
  </si>
  <si>
    <t>Enero</t>
  </si>
  <si>
    <t>Febrero</t>
  </si>
  <si>
    <t>Marzo</t>
  </si>
  <si>
    <t>Fracción I</t>
  </si>
  <si>
    <t>Programa</t>
  </si>
  <si>
    <t>Desglose del gasto corriente de operación</t>
  </si>
  <si>
    <t>Gasto Corriente de Operación</t>
  </si>
  <si>
    <t>Servicios Generales</t>
  </si>
  <si>
    <t>Otros</t>
  </si>
  <si>
    <t>R/M</t>
  </si>
  <si>
    <t>SUMAS ACUMULADAS</t>
  </si>
  <si>
    <t>SUMA DEL MES</t>
  </si>
  <si>
    <t>Octubre</t>
  </si>
  <si>
    <t>Noviembre</t>
  </si>
  <si>
    <t>Diciembre</t>
  </si>
  <si>
    <t>ENERO</t>
  </si>
  <si>
    <t>FEBRERO</t>
  </si>
  <si>
    <t>MARZO</t>
  </si>
  <si>
    <t>ABRIL</t>
  </si>
  <si>
    <t>MAYO</t>
  </si>
  <si>
    <t>JUNIO</t>
  </si>
  <si>
    <t>JULIO</t>
  </si>
  <si>
    <t>AGOSTO</t>
  </si>
  <si>
    <t>SEPTIEMBRE</t>
  </si>
  <si>
    <t>OCTUBRE</t>
  </si>
  <si>
    <t>NOVIEMBRE</t>
  </si>
  <si>
    <t>DICIEMBRE</t>
  </si>
  <si>
    <t>MES</t>
  </si>
  <si>
    <t xml:space="preserve"> </t>
  </si>
  <si>
    <t>Ejemplo</t>
  </si>
  <si>
    <t>SUELDOS DE PLANTILLA</t>
  </si>
  <si>
    <t>GASTOS</t>
  </si>
  <si>
    <t>%</t>
  </si>
  <si>
    <t>TOTAL</t>
  </si>
  <si>
    <t>FRACCIÓN</t>
  </si>
  <si>
    <t>II</t>
  </si>
  <si>
    <t>III</t>
  </si>
  <si>
    <t>I</t>
  </si>
  <si>
    <t>Abril</t>
  </si>
  <si>
    <t>Junio</t>
  </si>
  <si>
    <t>Julio</t>
  </si>
  <si>
    <t>Agosto</t>
  </si>
  <si>
    <t>Septiembre</t>
  </si>
  <si>
    <t>Mayo</t>
  </si>
  <si>
    <t xml:space="preserve"> Julio</t>
  </si>
  <si>
    <t>Enero-Marzo</t>
  </si>
  <si>
    <t>Enero-Junio</t>
  </si>
  <si>
    <t>Enero-Sept.</t>
  </si>
  <si>
    <t>A</t>
  </si>
  <si>
    <t>NOTA</t>
  </si>
  <si>
    <t xml:space="preserve"> Nombre de la Universidad </t>
  </si>
  <si>
    <t>U006</t>
  </si>
  <si>
    <t>U040</t>
  </si>
  <si>
    <t>S247</t>
  </si>
  <si>
    <t>(MILES DE PESOS)</t>
  </si>
  <si>
    <t>PLANTILLA</t>
  </si>
  <si>
    <t>TRIMESTRE</t>
  </si>
  <si>
    <t>PRIMERO</t>
  </si>
  <si>
    <t>SEGUNDO</t>
  </si>
  <si>
    <t>TERCERO</t>
  </si>
  <si>
    <t>CUARTO</t>
  </si>
  <si>
    <t>DESTINO DE LOS RECURSOS FEDERALES QUE RECIBEN UNIVERSIDADES E INSTITUCIONES DE EDUCACIÓN MEDIA SUPERIOR Y SUPERIOR.</t>
  </si>
  <si>
    <t>Programas y cumplimiento de metas.</t>
  </si>
  <si>
    <t>La información presentada es acumulada al periodo que se reporta.</t>
  </si>
  <si>
    <t xml:space="preserve"> Octubre</t>
  </si>
  <si>
    <t xml:space="preserve">Costo de la plantilla de personal </t>
  </si>
  <si>
    <t>Categoría</t>
  </si>
  <si>
    <t>Número de plazas</t>
  </si>
  <si>
    <t>Sub total del trimestre</t>
  </si>
  <si>
    <t>ACUMULADO DEL TRIMESTRE</t>
  </si>
  <si>
    <t>Materiales y Suministros</t>
  </si>
  <si>
    <t>Acumulado
Octubre a Dic.</t>
  </si>
  <si>
    <t>UPE</t>
  </si>
  <si>
    <t>UNIVERSIDAD AUTÓNOMA DE AGUASCALIENTES</t>
  </si>
  <si>
    <t>UNIVERSIDAD AUTÓNOMA DE BAJA CALIFORNIA</t>
  </si>
  <si>
    <t>UNIVERSIDAD AUTÓNOMA DE BAJA CALIFORNIA SUR</t>
  </si>
  <si>
    <t>UNIVERSIDAD AUTÓNOMA DE CAMPECHE</t>
  </si>
  <si>
    <t>UNIVERSIDAD AUTÓNOMA DEL CARMEN</t>
  </si>
  <si>
    <t>UNIVERSIDAD AUTÓNOMA DE COAHUILA</t>
  </si>
  <si>
    <t>UNIVERSIDAD DE COLIMA</t>
  </si>
  <si>
    <t>UNIVERSIDAD AUTÓNOMA DE CHIAPAS</t>
  </si>
  <si>
    <t>UNIVERSIDAD AUTÓNOMA DE CHIHUAHUA</t>
  </si>
  <si>
    <t>UNIVERSIDAD AUTÓNOMA DE CIUDAD JUÁREZ</t>
  </si>
  <si>
    <t>UNIVERSIDAD JUÁREZ DEL ESTADO DE DURANGO</t>
  </si>
  <si>
    <t>UNIVERSIDAD DE GUANAJUATO</t>
  </si>
  <si>
    <t>UNIVERSIDAD AUTÓNOMA DE GUERRERO</t>
  </si>
  <si>
    <t>UNIVERSIDAD DE GUADALAJARA</t>
  </si>
  <si>
    <t>UNIVERSIDAD AUTÓNOMA DEL ESTADO DE MÉXICO</t>
  </si>
  <si>
    <t>UNIVERSIDAD MICHOACANA DE SAN NICOLÁS DE HIDALGO</t>
  </si>
  <si>
    <t>UNIVERSIDAD AUTÓNOMA DEL ESTADO DE MORELOS</t>
  </si>
  <si>
    <t>UNIVERSIDAD AUTÓNOMA DE NAYARIT</t>
  </si>
  <si>
    <t>UNIVERSIDAD AUTÓNOMA DE NUEVO LEÓN</t>
  </si>
  <si>
    <t>UNIVERSIDAD AUTÓNOMA "BENITO JUÁREZ" DE OAXACA</t>
  </si>
  <si>
    <t>UNIVERSIDAD AUTÓNOMA DE PUEBLA</t>
  </si>
  <si>
    <t>UNIVERSIDAD AUTÓNOMA DE QUERÉTARO</t>
  </si>
  <si>
    <t>UNIVERSIDAD AUTÓNOMA DE SAN LUIS POTOSÍ</t>
  </si>
  <si>
    <t>UNIVERSIDAD AUTÓNOMA DE SINALOA</t>
  </si>
  <si>
    <t>UNIVERSIDAD DE SONORA</t>
  </si>
  <si>
    <t>INSTITUTO TECNOLÓGICO DE SONORA</t>
  </si>
  <si>
    <t>UNIVERSIDAD JUÁREZ AUTÓNOMA DE TABASCO</t>
  </si>
  <si>
    <t>UNIVERSIDAD AUTÓNOMA DE TAMAULIPAS</t>
  </si>
  <si>
    <t>UNIVERSIDAD AUTÓNOMA DE TLAXCALA</t>
  </si>
  <si>
    <t>UNIVERSIDAD VERACRUZANA</t>
  </si>
  <si>
    <t>UNIVERSIDAD AUTÓNOMA DE YUCATÁN</t>
  </si>
  <si>
    <t>UNIVERSIDAD AUTÓNOMA DE ZACATECAS</t>
  </si>
  <si>
    <t>UNIVERSIDAD DE QUINTANA ROO</t>
  </si>
  <si>
    <t>U. de Colima</t>
  </si>
  <si>
    <t>U. de Guanajuato</t>
  </si>
  <si>
    <t>U. de Guadalajara</t>
  </si>
  <si>
    <t>U. de Sonora</t>
  </si>
  <si>
    <t>U. Veracruzana</t>
  </si>
  <si>
    <t>U. de Quintana Roo</t>
  </si>
  <si>
    <t>U. A. de Aguascalientes</t>
  </si>
  <si>
    <t>U. A. de Baja California</t>
  </si>
  <si>
    <t>U. A. de Baja California Sur</t>
  </si>
  <si>
    <t>U. A. de Campeche</t>
  </si>
  <si>
    <t>U. A. del Carmen</t>
  </si>
  <si>
    <t>U. A. de Coahuila</t>
  </si>
  <si>
    <t>U. A. de Chiapas</t>
  </si>
  <si>
    <t>U. A. de Chihuahua</t>
  </si>
  <si>
    <t>U. A. de Ciudad Juárez</t>
  </si>
  <si>
    <t>U. A. de Guerrero</t>
  </si>
  <si>
    <t>U. A. de Hidalgo</t>
  </si>
  <si>
    <t>U. A. de Nayarit</t>
  </si>
  <si>
    <t>U. A. de Nuevo León</t>
  </si>
  <si>
    <t>U. A. de Puebla</t>
  </si>
  <si>
    <t>U. A. de Querétaro</t>
  </si>
  <si>
    <t>U. A. de San Luis Potosí</t>
  </si>
  <si>
    <t>U. A. de Sinaloa</t>
  </si>
  <si>
    <t>U. Juárez A. de Tabasco</t>
  </si>
  <si>
    <t>U. A. de Tamaulipas</t>
  </si>
  <si>
    <t>U. A. de Tlaxcala</t>
  </si>
  <si>
    <t>U. A. de Yucatán</t>
  </si>
  <si>
    <t>U. A. de Zacatecas</t>
  </si>
  <si>
    <t>U. A. del Edo. de México</t>
  </si>
  <si>
    <t>U. A. del Edo. de Morelos</t>
  </si>
  <si>
    <t>CÁLCULO DE LA IES POR EL CONTADOR GENERAL</t>
  </si>
  <si>
    <t>DESTINO DE LOS RECURSOS FEDERALES QUE RECIBEN UNIVERSIDADES E INSTITUCIONES DE EDUCACIÓN MEDIA SUPERIOR Y SUPERIOR</t>
  </si>
  <si>
    <t>LOS PROGRAMAS A LOS QUE SE DESTINEN LOS RECURSOS FEDERALES
(MILES DE PESOS)</t>
  </si>
  <si>
    <t>U. Michoacana de S. N. de H.</t>
  </si>
  <si>
    <t>ITSON</t>
  </si>
  <si>
    <t>U. A. B. J. de Oaxaca</t>
  </si>
  <si>
    <t>U. J. del Edo. de Durango</t>
  </si>
  <si>
    <t>L</t>
  </si>
  <si>
    <t xml:space="preserve"> LA</t>
  </si>
  <si>
    <t>N° DEL PROYECTO</t>
  </si>
  <si>
    <t>UNIVERSIDAD AUTÓNOMA DEL ESTADO DE HIDALGO</t>
  </si>
  <si>
    <t>ELEGIR INSTITUCIÓN EN ESTE CATÁLOGO</t>
  </si>
  <si>
    <t>TOTAL DEL TRIMESTRE</t>
  </si>
  <si>
    <r>
      <t xml:space="preserve">EL PORCENTAJE QUE SE PRESENTAN ES UN EJEMPLO, </t>
    </r>
    <r>
      <rPr>
        <b/>
        <sz val="10"/>
        <rFont val="Arial"/>
        <family val="2"/>
      </rPr>
      <t>EL CONTADOR GENERAL DE LA INSTITUCIÓN DEBE PONER LOS PORCENTAJES REALES A ESTOS RUBROS</t>
    </r>
  </si>
  <si>
    <t>Enero-Febrero</t>
  </si>
  <si>
    <t>Enero-Julio</t>
  </si>
  <si>
    <t>Enero-Diciembre</t>
  </si>
  <si>
    <t>Enero-Octubre</t>
  </si>
  <si>
    <t>Enero-Agosto</t>
  </si>
  <si>
    <t>Enero-Abril</t>
  </si>
  <si>
    <t>Enero-Mayo</t>
  </si>
  <si>
    <t>Enero-Nov.</t>
  </si>
  <si>
    <t>Acumulado
Enero-Marzo</t>
  </si>
  <si>
    <t>Acumulado
Julio a Sept.</t>
  </si>
  <si>
    <t>SUMA</t>
  </si>
  <si>
    <t>REGISTRO DE LOS RECURSOS MENSUAL A MILES DE PESOS</t>
  </si>
  <si>
    <t>FRACCIONES</t>
  </si>
  <si>
    <t>S267</t>
  </si>
  <si>
    <t>AAA</t>
  </si>
  <si>
    <t>BBB</t>
  </si>
  <si>
    <t>+</t>
  </si>
  <si>
    <t>-</t>
  </si>
  <si>
    <t>=</t>
  </si>
  <si>
    <t>Total Anual</t>
  </si>
  <si>
    <t xml:space="preserve">Fracción III </t>
  </si>
  <si>
    <t xml:space="preserve">COMPROBACIÓN </t>
  </si>
  <si>
    <t>RECURSOS OTORGADOS DE LA DSU EN LOS PROGRAMAS AUTORIZADOS .</t>
  </si>
  <si>
    <t>Acumulado al trimestre</t>
  </si>
  <si>
    <t>MONTO TOTAL ANUAL DEL SUBSIDIO ORDINARIO, MDP</t>
  </si>
  <si>
    <t>Acumulado Abril a Junio</t>
  </si>
  <si>
    <t>√ √ √</t>
  </si>
  <si>
    <t xml:space="preserve"> Fracción II </t>
  </si>
  <si>
    <t>GRAN TOTAL A MILES DE PESOS</t>
  </si>
  <si>
    <t>A    =  Acumulado</t>
  </si>
  <si>
    <t>SUBSIDIOS FEDERALES PARA ORGANISMOS DESCENTRALIZADOS ESTATALES             U006</t>
  </si>
  <si>
    <t>CARRERA DOCENTE                                                                                                                     U040</t>
  </si>
  <si>
    <t>PROGRAMA PARA EL DESARROLLO PROFESIONAL DOCENTE (PRODEP)                        S247</t>
  </si>
  <si>
    <t>PROGRAMA FORTALECIMIENTO DE LA CALIDAD EDUCATIVA (PFCE)                               S267</t>
  </si>
  <si>
    <t>MONTO</t>
  </si>
  <si>
    <t>R.MENSUALES</t>
  </si>
  <si>
    <t>UNIVERSIDAD AUTÓNOMA DE OCCIDENTE</t>
  </si>
  <si>
    <t>U. A. de Occidente</t>
  </si>
  <si>
    <t>PRIMER TRIMESTRE 2019</t>
  </si>
  <si>
    <t>En términos del artículo 38, fracción II del Decreto de Presupuesto de Egresos de la Federación para el Ejercicio Fiscal 2019</t>
  </si>
  <si>
    <t>Periodo de Enero - Marzo / 2019</t>
  </si>
  <si>
    <t>Periodo de Abril - Junio / 2019</t>
  </si>
  <si>
    <t>SEGUNDO TRIMESTRE 2019</t>
  </si>
  <si>
    <t>ACUMULADO A JUNIO 2019</t>
  </si>
  <si>
    <t>ACUMULADO A MARZO 2019</t>
  </si>
  <si>
    <t>Periodo de Julio - Septiembre / 2019</t>
  </si>
  <si>
    <t>TERCER TRIMESTRE 2019</t>
  </si>
  <si>
    <t>Periodo de Octubre - Diciembre / 2019</t>
  </si>
  <si>
    <t>CUARTO TRIMESTRE 2019</t>
  </si>
  <si>
    <t>En términos del artículo 38, fracción III, del Decreto de Presupuesto de Egresos de la Federación para el Ejercicio Fiscal 2019</t>
  </si>
  <si>
    <t>Enero - Marzo 2019</t>
  </si>
  <si>
    <t>Abril - Junio 2019</t>
  </si>
  <si>
    <t>Julio - Septiembre 2019</t>
  </si>
  <si>
    <t>Octubre - Diciembre 2019</t>
  </si>
  <si>
    <t xml:space="preserve">TERCER TRIMESTRE 2019 </t>
  </si>
  <si>
    <t>CÁLCULO DEL PROGRAMA U006  DE LA IES POR EL CONTADOR GENERAL</t>
  </si>
  <si>
    <t>APARTADO "ÚNICO" QUE FORMA PARTE INTEGRANTE DEL CONVENIO DE APOYO FINANCIERO 2019</t>
  </si>
  <si>
    <t>ACUMULADO A DICIEMBRE 2019</t>
  </si>
  <si>
    <t>ACUMULADO A SEPTIEMBRE 2019</t>
  </si>
  <si>
    <r>
      <t xml:space="preserve">Nota.-
Para la presentación del Art. 38 PEF 2019, deberán utilizar los formatos anexos, establecidos por la Secretaría de Hacienda y Crédito Público (SHCP).
Estos mismos serán recibidos en la Dirección General de Educación Superior Universitaria (DGESU), a más tardar el día 10 de los meses de abril, julio y octubre de 2019 y 10 de enero de 2020, </t>
    </r>
    <r>
      <rPr>
        <b/>
        <u val="single"/>
        <sz val="22"/>
        <rFont val="Calibri"/>
        <family val="2"/>
      </rPr>
      <t>para ser enviados a la Dirección General de Presupuest</t>
    </r>
    <r>
      <rPr>
        <b/>
        <sz val="22"/>
        <rFont val="Calibri"/>
        <family val="2"/>
      </rPr>
      <t xml:space="preserve">o </t>
    </r>
    <r>
      <rPr>
        <b/>
        <u val="single"/>
        <sz val="22"/>
        <rFont val="Calibri"/>
        <family val="2"/>
      </rPr>
      <t>y Recursos Financieros (DGPRF) en los primeros 15 días naturales posteriores a la</t>
    </r>
    <r>
      <rPr>
        <b/>
        <sz val="22"/>
        <rFont val="Calibri"/>
        <family val="2"/>
      </rPr>
      <t xml:space="preserve"> </t>
    </r>
    <r>
      <rPr>
        <b/>
        <u val="single"/>
        <sz val="22"/>
        <rFont val="Calibri"/>
        <family val="2"/>
      </rPr>
      <t>conclusión de cada trimestre de 2019</t>
    </r>
    <r>
      <rPr>
        <b/>
        <sz val="22"/>
        <rFont val="Calibri"/>
        <family val="2"/>
      </rPr>
      <t>.</t>
    </r>
  </si>
  <si>
    <t>DEL DIARIO OFICIAL DEL VIERNES 28 DE DICIEMBRE DEL 2018</t>
  </si>
  <si>
    <t>REGISTRO SEMIAUTOMÁTICO DE LOS RECURSOS FEDERALES AUTORIZADOS A LA UNIVERSIDAD A MILES DE PESOS DEL EJERCICIO 2019.</t>
  </si>
  <si>
    <t>RECURSOS ENTREGADOS A LA UNIVERSIDAD DEL 01 DE ENERO AL 31 DE DICIEMBRE DEL 2019, POR SEP - DGESU - DSU.</t>
  </si>
  <si>
    <t>U080</t>
  </si>
  <si>
    <t>APOYOS A CENTROS Y ORGANIZACIONES DE EDUCACIÓN                                                  U080</t>
  </si>
  <si>
    <t xml:space="preserve"> LA IES INICIA EL REGISTRO MENSUAL DE LAS APORTACIONES FEDERALES, CANALIZADAS POR DGESU SEP, AUTORIZADAS POR EL GOBIERNO FEDERAL EJERCICIO 2019. </t>
  </si>
  <si>
    <t>CARRERA DOCENTE                                    U040</t>
  </si>
  <si>
    <t>PROGRAMA PARA EL DESARROLLO PROFESIONAL DOCENTE (PRODEP)       S247</t>
  </si>
  <si>
    <t>PROGRAMA FORTALECIMIENTO DE LA CALIDAD EDUCATIVA (PFCE)       S267</t>
  </si>
  <si>
    <t>U083</t>
  </si>
  <si>
    <t>100 UNIVERSIDADES BENITO JUÁREZ       U083</t>
  </si>
  <si>
    <t>Número del Proyecto  PP</t>
  </si>
  <si>
    <t>NOMBRE DEL PROYECTO 2019</t>
  </si>
  <si>
    <t>PP/AAA</t>
  </si>
  <si>
    <t>PP/BBB</t>
  </si>
  <si>
    <t>PRIMER TRIMESTRE DEL 2019</t>
  </si>
  <si>
    <t>SEGUNDO TRIMESTRE DEL 2019</t>
  </si>
  <si>
    <t>TERCER TRIMESTRE DEL 2019</t>
  </si>
  <si>
    <t>CUARTO TRIMESTRE DEL 2019</t>
  </si>
  <si>
    <t>En términos del artículo 38, fracción I del Decreto de Presupuesto de Egresos de la Federación para el Ejercicio Fiscal 2019.</t>
  </si>
  <si>
    <t>Enero- Diciembre 2019.</t>
  </si>
  <si>
    <t>1er. TRIMESTRE DE ENERO A MARZO DE 2019 ( MILES PESOS )</t>
  </si>
  <si>
    <t>2do. TRIMESTRE DE ABRIL A JUNIO DE 2019 ( MILES PESOS )</t>
  </si>
  <si>
    <t>3er. TRIMESTRE DE JULIO A SEPTIEMBRE DE 2019 ( MILES PESOS )</t>
  </si>
  <si>
    <t>4to. TRIMESTRE DE OCTUBRE A DICIEMBRE DE 2019 ( MILES PESOS )</t>
  </si>
  <si>
    <t xml:space="preserve">RECURSOS FEDERALES QUE SE RECIBIERON INCLUYENDO SUBSIDIOS EXTRAORDINARIOS, EN EL ARTÍCULO 38/2019 PEF DEL PRESENTE EJERCICIO, PRESENTARSE EN LAS FRACCIONES I , II y III , ASÍ MISMO EL ÓRGANO DE CONTROL INTERNO DE LA INSTITUCIÓN SERÁ EL RESPONSABLE DE INFORMAR AL C. RECTOR(A) QUE SEA CORRECTA LA INFORMACIÓN RELATIVA AL DESARROLLO DE ESTE PROGRAMA DE LOS FONDOS DE LOS RECURSOS ASIGNADOS PEF EN EL PRESENTE EJERCICIO. </t>
  </si>
  <si>
    <t>100 UNIVERSIDADES BENITO JUÁREZ                                                                                        U083</t>
  </si>
  <si>
    <t>R/M =  Recursos Federales Mensuales ( Subsidios Ordinario y Extraordinarios 2019 )</t>
  </si>
  <si>
    <t>Programas PEF/2019</t>
  </si>
  <si>
    <t>ESC. PREPARATORIA NUM.1</t>
  </si>
  <si>
    <t>ADMINISTRATIVO</t>
  </si>
  <si>
    <t>APOYO INSTITUCIONAL</t>
  </si>
  <si>
    <t>PACHUCA, HGO.</t>
  </si>
  <si>
    <t>ACADEMICO</t>
  </si>
  <si>
    <t>MANDOS MEDIOS Y SUP.</t>
  </si>
  <si>
    <t>PROFESORES POR ASIG.</t>
  </si>
  <si>
    <t>PROMEP</t>
  </si>
  <si>
    <t>ESC. PREPARATORIA NUM.2</t>
  </si>
  <si>
    <t>TULANCINGO, HGO.</t>
  </si>
  <si>
    <t>ESC. PREPARATORIA NUM.3</t>
  </si>
  <si>
    <t>ESC. PREPARATORIA NUM.4</t>
  </si>
  <si>
    <t>ESC.PREPA. IXTLAHUACO</t>
  </si>
  <si>
    <t>LOLOTLA, HGO.</t>
  </si>
  <si>
    <t>ESC.PREPA. TLAXCOAPAN</t>
  </si>
  <si>
    <t>TLAXCOAPAN, HGO.</t>
  </si>
  <si>
    <t>INS.C.BASICAS INGENIE</t>
  </si>
  <si>
    <t>AREA ACA.ING.ARQUITEC</t>
  </si>
  <si>
    <t>AREA ACA.QUIMICA</t>
  </si>
  <si>
    <t>AREA ACA.SIS.COMP.ELE</t>
  </si>
  <si>
    <t>AREA ACA.C.DE LA TIER</t>
  </si>
  <si>
    <t>AREA ACA.MATEMATICAS</t>
  </si>
  <si>
    <t>AREA ACA.MATER. METAL</t>
  </si>
  <si>
    <t>AREA ACA.BIOLOGIA</t>
  </si>
  <si>
    <t>INS.C.ECONOMICO ADMTV</t>
  </si>
  <si>
    <t>SAN AGUSTIN TLAXIACA, HGO.</t>
  </si>
  <si>
    <t>AREA ACA.CONTADURIA</t>
  </si>
  <si>
    <t>AREA ACA.ADMINISTRACI</t>
  </si>
  <si>
    <t>AREA ACA.ECONOMIA</t>
  </si>
  <si>
    <t>AREA ACA.COMERCIO EXT</t>
  </si>
  <si>
    <t>AREA ACA.TURISMO GAST</t>
  </si>
  <si>
    <t>AREA ACA.MERCADOTECNI</t>
  </si>
  <si>
    <t>INS.C.SOC. Y HUMANIDA</t>
  </si>
  <si>
    <t>AREA ACA.DERECHO JURI</t>
  </si>
  <si>
    <t>AREA ACA.TRABAJO SOCI</t>
  </si>
  <si>
    <t>AREA ACA.C.POLITI.ADM</t>
  </si>
  <si>
    <t>AREA ACA.SOCIO.DEMOGR</t>
  </si>
  <si>
    <t>AREA ACA.C.EDUCACION</t>
  </si>
  <si>
    <t>AREA ACA.LINGUISTICA</t>
  </si>
  <si>
    <t>AREA ACA.C.COMUNICACI</t>
  </si>
  <si>
    <t>AREA ACA.HIS.ANTROPOL</t>
  </si>
  <si>
    <t>INS.CIENCIA.AGROPECUA</t>
  </si>
  <si>
    <t>AREA ACA.ING.AGRO.(I.</t>
  </si>
  <si>
    <t>AREA ACA.MED.VET.ZOOT</t>
  </si>
  <si>
    <t>AREA ACAD.CIENCIAS A.</t>
  </si>
  <si>
    <t>INS.CIENCIAS DE LA SA</t>
  </si>
  <si>
    <t>AREA ACA.MEDICINA</t>
  </si>
  <si>
    <t>AREA ACA.ENFERMERIA</t>
  </si>
  <si>
    <t>AREA ACA.ODONTOLOGIA</t>
  </si>
  <si>
    <t>AREA ACA.FARMACIA</t>
  </si>
  <si>
    <t>AREA ACA.PSICOLOGIA</t>
  </si>
  <si>
    <t>AREA ACA.NUTRICION</t>
  </si>
  <si>
    <t>AREA ACA.GERONTOLOGIA</t>
  </si>
  <si>
    <t>ESC.SUPERIOR TLAHUELI</t>
  </si>
  <si>
    <t>TLAHUELILPAN, HGO.</t>
  </si>
  <si>
    <t>ESC.SUPERIOR SAHAGUN</t>
  </si>
  <si>
    <t>CD.SAHAGUN, HGO.</t>
  </si>
  <si>
    <t>ESC.SUPERIOR ACTOPAN</t>
  </si>
  <si>
    <t>ACTOPAN, HGO.</t>
  </si>
  <si>
    <t>ESC.SUPERIOR TIZAYUCA</t>
  </si>
  <si>
    <t>TIZAYUCA, HGO.</t>
  </si>
  <si>
    <t>ESC.SUPERIOR HUEJUTLA</t>
  </si>
  <si>
    <t>HUEJUTLA, HGO.</t>
  </si>
  <si>
    <t>ESC.SUPERIOR TEPEJI D</t>
  </si>
  <si>
    <t>TEPEJI DEL RIO, HGO.</t>
  </si>
  <si>
    <t>ESC.SUPERIOR ZIMAPAN</t>
  </si>
  <si>
    <t>ZIMAPAN, HGO.</t>
  </si>
  <si>
    <t>ESC.SUPERIOR APAN</t>
  </si>
  <si>
    <t>APAN, HGO.</t>
  </si>
  <si>
    <t>ESC.SUP.ATOTONILCO D</t>
  </si>
  <si>
    <t>ATOTONILCO DE TULA, HGO.</t>
  </si>
  <si>
    <t>INSTITUTO DE ARTES</t>
  </si>
  <si>
    <t>REAL DEL MONTE, HGO.</t>
  </si>
  <si>
    <t>AREA ACA.DANZA</t>
  </si>
  <si>
    <t>AREA ACA.MUSICA</t>
  </si>
  <si>
    <t>AREA ACA.ARTES VISUAL</t>
  </si>
  <si>
    <t>AREA ACA.ARTE DRAMATI</t>
  </si>
  <si>
    <t>DIV.ACADEMICA</t>
  </si>
  <si>
    <t>DIR.EDU.MED.SUPERIOR</t>
  </si>
  <si>
    <t>DIR.EDUCACION SUPERIO</t>
  </si>
  <si>
    <t>DIR.SERVICIOS ACADEMI</t>
  </si>
  <si>
    <t>DIV.INV.DES. E INNOVA</t>
  </si>
  <si>
    <t>DIR.DESARROLLO E INNO</t>
  </si>
  <si>
    <t>DIR.TRANSFER. TECNOLO</t>
  </si>
  <si>
    <t>DIR.DES.CAP.HUM.INVES</t>
  </si>
  <si>
    <t>DIV.VINC.INTERNACIONA</t>
  </si>
  <si>
    <t>DIR.REL.INTERNA.INTER</t>
  </si>
  <si>
    <t>DIR.IMAGEN Y MERCADOT</t>
  </si>
  <si>
    <t>DIR.SER.SOC.PRAC.PROF</t>
  </si>
  <si>
    <t>DIR.GRAL.COMU.SOC.</t>
  </si>
  <si>
    <t>COLEGIO DE POSGRADO</t>
  </si>
  <si>
    <t>CENTRO DE LENGUAS</t>
  </si>
  <si>
    <t>C.EDU.CONTINUA Y A DI</t>
  </si>
  <si>
    <t>RADIO UNIVERDIDAD PAC</t>
  </si>
  <si>
    <t>DIR.SUPERACION ACADEM</t>
  </si>
  <si>
    <t>DIR. DE TUTORIAS</t>
  </si>
  <si>
    <t>DIR.BIBLIOTE.C.INFORM</t>
  </si>
  <si>
    <t>DIR. LABORATORIOS</t>
  </si>
  <si>
    <t>DIR.AUTOAPREN.IDIOMAS</t>
  </si>
  <si>
    <t>DIR.CEN.COMPUTO ACADE</t>
  </si>
  <si>
    <t>DIR. DE BIOTERIO</t>
  </si>
  <si>
    <t>DIR. DE INVESTIGACION</t>
  </si>
  <si>
    <t>DIR.REL.INTERINSTITUC</t>
  </si>
  <si>
    <t>DIR.REL.PUBLICAS</t>
  </si>
  <si>
    <t>DIR.COMUNICACION SOCI</t>
  </si>
  <si>
    <t>DIR.TECNO.WEB Y WEBOM</t>
  </si>
  <si>
    <t>DIR.DIVUL. DE LA CIEN</t>
  </si>
  <si>
    <t>DIR.RADIO UNIVERSIDAD</t>
  </si>
  <si>
    <t>RADIO UNIV. HUEJUTLA</t>
  </si>
  <si>
    <t>RADIO UNIV.SAN BARTOL</t>
  </si>
  <si>
    <t>RADIO UNIV.ZIMAPAN</t>
  </si>
  <si>
    <t>DIR. DE TRANSPORTE</t>
  </si>
  <si>
    <t>DIR. INOVACION ACADEM</t>
  </si>
  <si>
    <t>AREA ACADEMICA DE MED</t>
  </si>
  <si>
    <t>DIR.EDUCACION PROM.DE</t>
  </si>
  <si>
    <t>DIR.PROMOCION CULTURA</t>
  </si>
  <si>
    <t>DIR.FOMENTO A LA LECT</t>
  </si>
  <si>
    <t>DIR.EDU.ABIERTA DISTA</t>
  </si>
  <si>
    <t>DIV.EXTENSION</t>
  </si>
  <si>
    <t>DIR.EDICIONES Y PUBLI</t>
  </si>
  <si>
    <t>DIR.IDENTIDAD EVE.ESP</t>
  </si>
  <si>
    <t>COORD.ADMON. Y FINANZ</t>
  </si>
  <si>
    <t>DIR.ADMINISTRA.PERSON</t>
  </si>
  <si>
    <t>DIR.SERVICIOS GENERAL</t>
  </si>
  <si>
    <t>DIR.RECURSOS MATERIAL</t>
  </si>
  <si>
    <t>DIR.RECURSOS FINANCIE</t>
  </si>
  <si>
    <t>RECTORIA</t>
  </si>
  <si>
    <t>DIR.GESTION DE CALIDA</t>
  </si>
  <si>
    <t>DIR.PARQUE CIENTIFICO</t>
  </si>
  <si>
    <t>SECRETARIA GENERAL</t>
  </si>
  <si>
    <t>DIR.CONTROL ESCOLAR</t>
  </si>
  <si>
    <t>DIR.ARCHIVO GENERAL</t>
  </si>
  <si>
    <t>DIR. PROTECCION CIVIL</t>
  </si>
  <si>
    <t>DIR.ENLACE INSTITUCIO</t>
  </si>
  <si>
    <t>CONTRALOR.GESTION UNI</t>
  </si>
  <si>
    <t>DEFENSOR UNIVERSITARI</t>
  </si>
  <si>
    <t>DIR.GENERAL DE PLANEA</t>
  </si>
  <si>
    <t>DIR.DE PROYECTOS Y OB</t>
  </si>
  <si>
    <t>DIR.BECAS Y APOYO ACA</t>
  </si>
  <si>
    <t>DIR.EST.ESTRA.DESA.IN</t>
  </si>
  <si>
    <t>DIR.GENERAL JURIDICA</t>
  </si>
  <si>
    <t>DIR.GENERAL EVALUACIO</t>
  </si>
  <si>
    <t>DIR.INFORMACION SISTE</t>
  </si>
  <si>
    <t>ADMI.CIUDAD UNIVERSIT</t>
  </si>
  <si>
    <t>ADMI.EDIFICIO CENTRAL</t>
  </si>
  <si>
    <t>POLIDEPORTIVO</t>
  </si>
  <si>
    <t>VILLA DEPORTIVA</t>
  </si>
  <si>
    <t>CLUB UNIVER.PURISIMA</t>
  </si>
  <si>
    <t>ADM.TORRES RECTORIA</t>
  </si>
  <si>
    <t>DIR.DESARROLLO EMPRES</t>
  </si>
  <si>
    <t>ORQUESTA SINFONICA</t>
  </si>
  <si>
    <t>EMP.UNIV.SER.MEDICOS</t>
  </si>
  <si>
    <t>SER.COMUNIDAD EMP.UNI</t>
  </si>
  <si>
    <t>L.C. Gabriela Mejía Valencia 
Coordinadora de Administración y Finanzas</t>
  </si>
  <si>
    <t>Mtro. Adolfo Pontigo Loyola          
Rector</t>
  </si>
  <si>
    <t>L.A.E. Jorge Augusto del Castillo Tovar 
Director General de Planeacion</t>
  </si>
  <si>
    <t>ESC. PREPARATORIA NUM. 1</t>
  </si>
  <si>
    <t>ESC. PREPARATORIA NUM. 2</t>
  </si>
  <si>
    <t>ESC. PREPARATORIA NUM. 3</t>
  </si>
  <si>
    <t>ESC. PREPARATORIA NUM. 4</t>
  </si>
  <si>
    <t>SAN BARTOLO TUTOTEPEC, HGO.</t>
  </si>
  <si>
    <t>RADIO UNIVERSIDAD ACT</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</si>
</sst>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0.0%"/>
    <numFmt numFmtId="166" formatCode="#,##0.00;[Red]#,##0.00"/>
  </numFmts>
  <fonts count="132">
    <font>
      <sz val="10"/>
      <name val="Arial"/>
      <family val="0"/>
    </font>
    <font>
      <sz val="11"/>
      <color indexed="8"/>
      <name val="Calibri"/>
      <family val="2"/>
    </font>
    <font>
      <b/>
      <sz val="11"/>
      <name val="Arial"/>
      <family val="2"/>
    </font>
    <font>
      <b/>
      <sz val="14"/>
      <name val="Arial"/>
      <family val="2"/>
    </font>
    <font>
      <b/>
      <sz val="10"/>
      <color indexed="9"/>
      <name val="Arial"/>
      <family val="2"/>
    </font>
    <font>
      <b/>
      <sz val="10"/>
      <name val="Arial"/>
      <family val="2"/>
    </font>
    <font>
      <b/>
      <sz val="8.5"/>
      <color indexed="9"/>
      <name val="Arial"/>
      <family val="2"/>
    </font>
    <font>
      <sz val="8"/>
      <name val="Arial"/>
      <family val="2"/>
    </font>
    <font>
      <b/>
      <sz val="8"/>
      <name val="Arial"/>
      <family val="2"/>
    </font>
    <font>
      <b/>
      <sz val="8.5"/>
      <name val="Arial"/>
      <family val="2"/>
    </font>
    <font>
      <b/>
      <sz val="9"/>
      <name val="Arial"/>
      <family val="2"/>
    </font>
    <font>
      <b/>
      <sz val="5"/>
      <name val="Arial"/>
      <family val="2"/>
    </font>
    <font>
      <b/>
      <sz val="20"/>
      <color indexed="9"/>
      <name val="Arial"/>
      <family val="2"/>
    </font>
    <font>
      <b/>
      <sz val="20"/>
      <name val="Arial"/>
      <family val="2"/>
    </font>
    <font>
      <b/>
      <sz val="11"/>
      <color indexed="56"/>
      <name val="Calibri"/>
      <family val="2"/>
    </font>
    <font>
      <sz val="8"/>
      <color indexed="8"/>
      <name val="Calibri"/>
      <family val="2"/>
    </font>
    <font>
      <sz val="8"/>
      <name val="Calibri"/>
      <family val="2"/>
    </font>
    <font>
      <b/>
      <sz val="8"/>
      <color indexed="56"/>
      <name val="Calibri"/>
      <family val="2"/>
    </font>
    <font>
      <sz val="6"/>
      <color indexed="8"/>
      <name val="Calibri"/>
      <family val="2"/>
    </font>
    <font>
      <sz val="10"/>
      <color indexed="9"/>
      <name val="Arial"/>
      <family val="2"/>
    </font>
    <font>
      <b/>
      <sz val="10"/>
      <color indexed="8"/>
      <name val="Arial"/>
      <family val="2"/>
    </font>
    <font>
      <b/>
      <sz val="8"/>
      <color indexed="8"/>
      <name val="Calibri"/>
      <family val="2"/>
    </font>
    <font>
      <sz val="10"/>
      <color indexed="8"/>
      <name val="Calibri"/>
      <family val="2"/>
    </font>
    <font>
      <sz val="10"/>
      <color indexed="62"/>
      <name val="Calibri"/>
      <family val="2"/>
    </font>
    <font>
      <b/>
      <sz val="20"/>
      <color indexed="10"/>
      <name val="Arial"/>
      <family val="2"/>
    </font>
    <font>
      <b/>
      <sz val="11"/>
      <color indexed="63"/>
      <name val="Arial"/>
      <family val="2"/>
    </font>
    <font>
      <b/>
      <sz val="10"/>
      <color indexed="10"/>
      <name val="Arial"/>
      <family val="2"/>
    </font>
    <font>
      <b/>
      <sz val="12"/>
      <color indexed="8"/>
      <name val="Arial"/>
      <family val="2"/>
    </font>
    <font>
      <b/>
      <sz val="8.5"/>
      <color indexed="8"/>
      <name val="Arial"/>
      <family val="2"/>
    </font>
    <font>
      <b/>
      <sz val="10"/>
      <color indexed="8"/>
      <name val="Calibri"/>
      <family val="2"/>
    </font>
    <font>
      <b/>
      <sz val="10"/>
      <color indexed="56"/>
      <name val="Calibri"/>
      <family val="2"/>
    </font>
    <font>
      <b/>
      <sz val="10"/>
      <color indexed="62"/>
      <name val="Calibri"/>
      <family val="2"/>
    </font>
    <font>
      <b/>
      <sz val="10"/>
      <name val="Calibri"/>
      <family val="2"/>
    </font>
    <font>
      <b/>
      <sz val="10"/>
      <color indexed="10"/>
      <name val="Calibri"/>
      <family val="2"/>
    </font>
    <font>
      <b/>
      <sz val="8"/>
      <color indexed="10"/>
      <name val="Calibri"/>
      <family val="2"/>
    </font>
    <font>
      <sz val="10"/>
      <name val="Calibri"/>
      <family val="2"/>
    </font>
    <font>
      <b/>
      <sz val="12"/>
      <color indexed="8"/>
      <name val="Calibri"/>
      <family val="2"/>
    </font>
    <font>
      <b/>
      <sz val="16"/>
      <name val="Calibri"/>
      <family val="2"/>
    </font>
    <font>
      <b/>
      <sz val="9"/>
      <name val="Calibri"/>
      <family val="2"/>
    </font>
    <font>
      <b/>
      <sz val="8"/>
      <name val="Calibri"/>
      <family val="2"/>
    </font>
    <font>
      <b/>
      <sz val="10"/>
      <color indexed="9"/>
      <name val="Calibri"/>
      <family val="2"/>
    </font>
    <font>
      <b/>
      <sz val="8"/>
      <color indexed="49"/>
      <name val="Calibri"/>
      <family val="2"/>
    </font>
    <font>
      <b/>
      <sz val="8"/>
      <color indexed="62"/>
      <name val="Calibri"/>
      <family val="2"/>
    </font>
    <font>
      <sz val="8"/>
      <color indexed="62"/>
      <name val="Calibri"/>
      <family val="2"/>
    </font>
    <font>
      <b/>
      <sz val="10"/>
      <color indexed="18"/>
      <name val="Calibri"/>
      <family val="2"/>
    </font>
    <font>
      <sz val="7.8"/>
      <color indexed="8"/>
      <name val="Calibri"/>
      <family val="2"/>
    </font>
    <font>
      <sz val="7.9"/>
      <color indexed="8"/>
      <name val="Calibri"/>
      <family val="2"/>
    </font>
    <font>
      <sz val="8"/>
      <color indexed="8"/>
      <name val="Arial"/>
      <family val="2"/>
    </font>
    <font>
      <b/>
      <sz val="8"/>
      <color indexed="8"/>
      <name val="Arial"/>
      <family val="2"/>
    </font>
    <font>
      <b/>
      <sz val="8"/>
      <color indexed="56"/>
      <name val="Arial"/>
      <family val="2"/>
    </font>
    <font>
      <sz val="9"/>
      <name val="Arial"/>
      <family val="2"/>
    </font>
    <font>
      <sz val="9"/>
      <color indexed="8"/>
      <name val="Arial"/>
      <family val="2"/>
    </font>
    <font>
      <sz val="9"/>
      <color indexed="10"/>
      <name val="Arial"/>
      <family val="2"/>
    </font>
    <font>
      <b/>
      <sz val="9"/>
      <color indexed="8"/>
      <name val="Arial"/>
      <family val="2"/>
    </font>
    <font>
      <b/>
      <sz val="22"/>
      <name val="Calibri"/>
      <family val="2"/>
    </font>
    <font>
      <b/>
      <sz val="16"/>
      <color indexed="9"/>
      <name val="Arial"/>
      <family val="2"/>
    </font>
    <font>
      <b/>
      <sz val="11"/>
      <color indexed="9"/>
      <name val="Arial"/>
      <family val="2"/>
    </font>
    <font>
      <sz val="11"/>
      <color indexed="9"/>
      <name val="Arial"/>
      <family val="2"/>
    </font>
    <font>
      <b/>
      <sz val="18"/>
      <color indexed="9"/>
      <name val="Calibri"/>
      <family val="2"/>
    </font>
    <font>
      <b/>
      <u val="single"/>
      <sz val="22"/>
      <name val="Calibri"/>
      <family val="2"/>
    </font>
    <font>
      <sz val="7"/>
      <name val="Arial"/>
      <family val="2"/>
    </font>
    <font>
      <b/>
      <sz val="18"/>
      <color indexed="56"/>
      <name val="Cambria"/>
      <family val="2"/>
    </font>
    <font>
      <b/>
      <sz val="15"/>
      <color indexed="56"/>
      <name val="Calibri"/>
      <family val="2"/>
    </font>
    <font>
      <b/>
      <sz val="13"/>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Calibri"/>
      <family val="2"/>
    </font>
    <font>
      <b/>
      <sz val="8"/>
      <color theme="3"/>
      <name val="Calibri"/>
      <family val="2"/>
    </font>
    <font>
      <b/>
      <sz val="10"/>
      <color theme="0"/>
      <name val="Arial"/>
      <family val="2"/>
    </font>
    <font>
      <sz val="10"/>
      <color theme="0"/>
      <name val="Arial"/>
      <family val="2"/>
    </font>
    <font>
      <b/>
      <sz val="10"/>
      <color theme="1"/>
      <name val="Arial"/>
      <family val="2"/>
    </font>
    <font>
      <sz val="6"/>
      <color theme="1"/>
      <name val="Calibri"/>
      <family val="2"/>
    </font>
    <font>
      <sz val="10"/>
      <color theme="1"/>
      <name val="Calibri"/>
      <family val="2"/>
    </font>
    <font>
      <sz val="10"/>
      <color theme="3" tint="0.39998000860214233"/>
      <name val="Calibri"/>
      <family val="2"/>
    </font>
    <font>
      <b/>
      <sz val="8"/>
      <color theme="1"/>
      <name val="Calibri"/>
      <family val="2"/>
    </font>
    <font>
      <b/>
      <sz val="8.5"/>
      <color theme="1"/>
      <name val="Arial"/>
      <family val="2"/>
    </font>
    <font>
      <b/>
      <sz val="10"/>
      <color theme="1"/>
      <name val="Calibri"/>
      <family val="2"/>
    </font>
    <font>
      <b/>
      <sz val="10"/>
      <color theme="3"/>
      <name val="Calibri"/>
      <family val="2"/>
    </font>
    <font>
      <b/>
      <sz val="10"/>
      <color theme="3" tint="0.39998000860214233"/>
      <name val="Calibri"/>
      <family val="2"/>
    </font>
    <font>
      <b/>
      <sz val="10"/>
      <color rgb="FFFF0000"/>
      <name val="Calibri"/>
      <family val="2"/>
    </font>
    <font>
      <b/>
      <sz val="8"/>
      <color rgb="FFFF0000"/>
      <name val="Calibri"/>
      <family val="2"/>
    </font>
    <font>
      <b/>
      <sz val="8"/>
      <color theme="3" tint="0.39998000860214233"/>
      <name val="Calibri"/>
      <family val="2"/>
    </font>
    <font>
      <sz val="8"/>
      <color theme="3" tint="0.39998000860214233"/>
      <name val="Calibri"/>
      <family val="2"/>
    </font>
    <font>
      <b/>
      <sz val="10"/>
      <color theme="3" tint="-0.24997000396251678"/>
      <name val="Calibri"/>
      <family val="2"/>
    </font>
    <font>
      <sz val="7.8"/>
      <color theme="1"/>
      <name val="Calibri"/>
      <family val="2"/>
    </font>
    <font>
      <sz val="7.9"/>
      <color theme="1"/>
      <name val="Calibri"/>
      <family val="2"/>
    </font>
    <font>
      <sz val="8"/>
      <color theme="1"/>
      <name val="Arial"/>
      <family val="2"/>
    </font>
    <font>
      <b/>
      <sz val="8"/>
      <color theme="3"/>
      <name val="Arial"/>
      <family val="2"/>
    </font>
    <font>
      <sz val="9"/>
      <color theme="1"/>
      <name val="Arial"/>
      <family val="2"/>
    </font>
    <font>
      <sz val="9"/>
      <color rgb="FFFF0000"/>
      <name val="Arial"/>
      <family val="2"/>
    </font>
    <font>
      <b/>
      <sz val="10"/>
      <color theme="3" tint="-0.4999699890613556"/>
      <name val="Calibri"/>
      <family val="2"/>
    </font>
    <font>
      <b/>
      <sz val="11"/>
      <color theme="0"/>
      <name val="Arial"/>
      <family val="2"/>
    </font>
    <font>
      <sz val="11"/>
      <color theme="0"/>
      <name val="Arial"/>
      <family val="2"/>
    </font>
    <font>
      <b/>
      <sz val="8"/>
      <color theme="1"/>
      <name val="Arial"/>
      <family val="2"/>
    </font>
    <font>
      <b/>
      <sz val="12"/>
      <color theme="1"/>
      <name val="Arial"/>
      <family val="2"/>
    </font>
    <font>
      <b/>
      <sz val="8"/>
      <color theme="8" tint="-0.24997000396251678"/>
      <name val="Calibri"/>
      <family val="2"/>
    </font>
    <font>
      <b/>
      <sz val="10"/>
      <color theme="0"/>
      <name val="Calibri"/>
      <family val="2"/>
    </font>
    <font>
      <b/>
      <sz val="18"/>
      <color theme="0"/>
      <name val="Calibri"/>
      <family val="2"/>
    </font>
    <font>
      <b/>
      <sz val="12"/>
      <color theme="1"/>
      <name val="Calibri"/>
      <family val="2"/>
    </font>
    <font>
      <b/>
      <sz val="16"/>
      <color theme="0"/>
      <name val="Arial"/>
      <family val="2"/>
    </font>
    <font>
      <b/>
      <sz val="20"/>
      <color rgb="FFFF0000"/>
      <name val="Arial"/>
      <family val="2"/>
    </font>
    <font>
      <b/>
      <sz val="9"/>
      <color theme="1"/>
      <name val="Arial"/>
      <family val="2"/>
    </font>
    <font>
      <b/>
      <sz val="10"/>
      <color rgb="FFFF0000"/>
      <name val="Arial"/>
      <family val="2"/>
    </font>
    <font>
      <b/>
      <sz val="11"/>
      <color theme="1" tint="0.34999001026153564"/>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rgb="FFDDDDDD"/>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rgb="FF7F220F"/>
        <bgColor indexed="64"/>
      </patternFill>
    </fill>
    <fill>
      <patternFill patternType="solid">
        <fgColor theme="5" tint="-0.24997000396251678"/>
        <bgColor indexed="64"/>
      </patternFill>
    </fill>
    <fill>
      <patternFill patternType="solid">
        <fgColor theme="0" tint="-0.4999699890613556"/>
        <bgColor indexed="64"/>
      </patternFill>
    </fill>
    <fill>
      <patternFill patternType="solid">
        <fgColor rgb="FFFFF1C5"/>
        <bgColor indexed="64"/>
      </patternFill>
    </fill>
    <fill>
      <patternFill patternType="solid">
        <fgColor theme="0" tint="-0.3499799966812134"/>
        <bgColor indexed="64"/>
      </patternFill>
    </fill>
  </fills>
  <borders count="8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medium"/>
    </border>
    <border>
      <left/>
      <right style="medium"/>
      <top/>
      <bottom/>
    </border>
    <border>
      <left style="medium"/>
      <right/>
      <top/>
      <bottom/>
    </border>
    <border>
      <left style="medium"/>
      <right/>
      <top/>
      <bottom style="medium"/>
    </border>
    <border>
      <left/>
      <right style="medium"/>
      <top/>
      <bottom style="medium"/>
    </border>
    <border>
      <left style="thin"/>
      <right/>
      <top/>
      <bottom/>
    </border>
    <border>
      <left style="thin"/>
      <right style="thin"/>
      <top style="thin"/>
      <bottom style="thin"/>
    </border>
    <border>
      <left style="thin"/>
      <right style="thin"/>
      <top style="thin"/>
      <bottom/>
    </border>
    <border>
      <left style="medium"/>
      <right style="medium"/>
      <top style="medium"/>
      <bottom/>
    </border>
    <border>
      <left style="medium"/>
      <right style="medium"/>
      <top/>
      <bottom/>
    </border>
    <border>
      <left/>
      <right/>
      <top style="medium"/>
      <bottom/>
    </border>
    <border>
      <left/>
      <right style="medium"/>
      <top style="medium"/>
      <bottom/>
    </border>
    <border>
      <left/>
      <right style="medium"/>
      <top/>
      <bottom style="thin"/>
    </border>
    <border>
      <left/>
      <right/>
      <top/>
      <bottom style="thin"/>
    </border>
    <border>
      <left/>
      <right/>
      <top style="thin"/>
      <bottom style="thin"/>
    </border>
    <border>
      <left/>
      <right style="medium"/>
      <top/>
      <bottom style="double"/>
    </border>
    <border>
      <left/>
      <right style="medium"/>
      <top style="thin"/>
      <bottom style="double"/>
    </border>
    <border>
      <left style="thin"/>
      <right style="thin"/>
      <top/>
      <bottom/>
    </border>
    <border>
      <left style="medium"/>
      <right/>
      <top style="medium"/>
      <bottom/>
    </border>
    <border>
      <left style="thin"/>
      <right style="thin"/>
      <top style="medium"/>
      <bottom/>
    </border>
    <border>
      <left/>
      <right style="thin"/>
      <top/>
      <bottom/>
    </border>
    <border>
      <left style="thin"/>
      <right/>
      <top style="thin"/>
      <bottom style="thin"/>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
      <left style="thin"/>
      <right style="hair"/>
      <top/>
      <bottom/>
    </border>
    <border>
      <left/>
      <right style="hair"/>
      <top/>
      <bottom/>
    </border>
    <border>
      <left/>
      <right style="medium"/>
      <top style="hair"/>
      <bottom/>
    </border>
    <border>
      <left/>
      <right/>
      <top style="thin"/>
      <bottom style="double"/>
    </border>
    <border>
      <left/>
      <right/>
      <top/>
      <bottom style="thin">
        <color indexed="9"/>
      </bottom>
    </border>
    <border>
      <left style="thin"/>
      <right style="medium"/>
      <top style="thin"/>
      <bottom style="thin"/>
    </border>
    <border>
      <left style="thin"/>
      <right style="thin"/>
      <top/>
      <bottom style="medium"/>
    </border>
    <border>
      <left style="medium"/>
      <right style="medium"/>
      <top/>
      <bottom style="medium"/>
    </border>
    <border>
      <left/>
      <right style="thin"/>
      <top style="thin"/>
      <bottom style="thin"/>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medium"/>
      <right style="thin"/>
      <top style="thin"/>
      <bottom/>
    </border>
    <border>
      <left/>
      <right style="medium"/>
      <top style="thin"/>
      <bottom/>
    </border>
    <border>
      <left style="thin"/>
      <right/>
      <top/>
      <bottom style="dotted"/>
    </border>
    <border>
      <left/>
      <right/>
      <top/>
      <bottom style="dotted"/>
    </border>
    <border>
      <left/>
      <right style="thin"/>
      <top/>
      <bottom style="dotted"/>
    </border>
    <border>
      <left/>
      <right style="medium"/>
      <top/>
      <bottom style="dotted"/>
    </border>
    <border>
      <left/>
      <right style="thin"/>
      <top style="dotted"/>
      <bottom/>
    </border>
    <border>
      <left/>
      <right/>
      <top style="dotted"/>
      <bottom/>
    </border>
    <border>
      <left style="thin"/>
      <right/>
      <top style="dotted"/>
      <bottom/>
    </border>
    <border>
      <left style="thin"/>
      <right/>
      <top/>
      <bottom style="medium"/>
    </border>
    <border>
      <left/>
      <right style="thin"/>
      <top/>
      <bottom style="medium"/>
    </border>
    <border>
      <left style="thin"/>
      <right style="thin"/>
      <top/>
      <bottom style="thin"/>
    </border>
    <border>
      <left/>
      <right style="thin"/>
      <top style="thin"/>
      <bottom style="double"/>
    </border>
    <border>
      <left style="thin"/>
      <right/>
      <top style="hair"/>
      <bottom style="thin"/>
    </border>
    <border>
      <left/>
      <right style="thin"/>
      <top style="hair"/>
      <bottom style="thin"/>
    </border>
    <border>
      <left style="thin"/>
      <right/>
      <top style="thin"/>
      <bottom style="hair"/>
    </border>
    <border>
      <left/>
      <right style="thin"/>
      <top style="thin"/>
      <bottom style="hair"/>
    </border>
    <border>
      <left style="thin"/>
      <right/>
      <top style="medium"/>
      <bottom/>
    </border>
    <border>
      <left style="thin"/>
      <right/>
      <top style="medium"/>
      <bottom style="thin"/>
    </border>
    <border>
      <left/>
      <right/>
      <top style="medium"/>
      <bottom style="thin"/>
    </border>
    <border>
      <left/>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top style="medium"/>
      <bottom style="medium"/>
    </border>
    <border>
      <left/>
      <right/>
      <top style="medium"/>
      <bottom style="medium"/>
    </border>
    <border>
      <left/>
      <right style="medium"/>
      <top style="medium"/>
      <bottom style="medium"/>
    </border>
    <border>
      <left style="medium"/>
      <right style="thin"/>
      <top style="medium"/>
      <bottom/>
    </border>
    <border>
      <left style="medium"/>
      <right style="thin"/>
      <top/>
      <bottom/>
    </border>
    <border>
      <left style="medium"/>
      <right style="thin"/>
      <top/>
      <bottom style="thin"/>
    </border>
    <border>
      <left style="thin"/>
      <right style="thin"/>
      <top/>
      <bottom style="hair"/>
    </border>
    <border>
      <left style="thin"/>
      <right style="thin"/>
      <top style="hair"/>
      <bottom/>
    </border>
    <border>
      <left style="medium"/>
      <right style="thin"/>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9" fillId="20" borderId="0" applyNumberFormat="0" applyBorder="0" applyAlignment="0" applyProtection="0"/>
    <xf numFmtId="0" fontId="80" fillId="21" borderId="1" applyNumberFormat="0" applyAlignment="0" applyProtection="0"/>
    <xf numFmtId="0" fontId="81" fillId="22" borderId="2" applyNumberFormat="0" applyAlignment="0" applyProtection="0"/>
    <xf numFmtId="0" fontId="82" fillId="0" borderId="3" applyNumberFormat="0" applyFill="0" applyAlignment="0" applyProtection="0"/>
    <xf numFmtId="0" fontId="83" fillId="0" borderId="0" applyNumberFormat="0" applyFill="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8" fillId="26" borderId="0" applyNumberFormat="0" applyBorder="0" applyAlignment="0" applyProtection="0"/>
    <xf numFmtId="0" fontId="78" fillId="27" borderId="0" applyNumberFormat="0" applyBorder="0" applyAlignment="0" applyProtection="0"/>
    <xf numFmtId="0" fontId="78" fillId="28" borderId="0" applyNumberFormat="0" applyBorder="0" applyAlignment="0" applyProtection="0"/>
    <xf numFmtId="0" fontId="84" fillId="29" borderId="1" applyNumberFormat="0" applyAlignment="0" applyProtection="0"/>
    <xf numFmtId="0" fontId="8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6"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87" fillId="21" borderId="5" applyNumberFormat="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91" fillId="0" borderId="6" applyNumberFormat="0" applyFill="0" applyAlignment="0" applyProtection="0"/>
    <xf numFmtId="0" fontId="92" fillId="0" borderId="7" applyNumberFormat="0" applyFill="0" applyAlignment="0" applyProtection="0"/>
    <xf numFmtId="0" fontId="83" fillId="0" borderId="8" applyNumberFormat="0" applyFill="0" applyAlignment="0" applyProtection="0"/>
    <xf numFmtId="0" fontId="93" fillId="0" borderId="9" applyNumberFormat="0" applyFill="0" applyAlignment="0" applyProtection="0"/>
  </cellStyleXfs>
  <cellXfs count="667">
    <xf numFmtId="0" fontId="0" fillId="0" borderId="0" xfId="0" applyAlignment="1">
      <alignment/>
    </xf>
    <xf numFmtId="0" fontId="0" fillId="0" borderId="0" xfId="0" applyBorder="1" applyAlignment="1">
      <alignment/>
    </xf>
    <xf numFmtId="4" fontId="0" fillId="0" borderId="0" xfId="0" applyNumberFormat="1" applyAlignment="1">
      <alignment/>
    </xf>
    <xf numFmtId="0" fontId="94" fillId="0" borderId="0" xfId="0" applyFont="1" applyAlignment="1">
      <alignment/>
    </xf>
    <xf numFmtId="0" fontId="83" fillId="0" borderId="0" xfId="0" applyFont="1" applyAlignment="1">
      <alignment/>
    </xf>
    <xf numFmtId="4" fontId="83" fillId="0" borderId="0" xfId="0" applyNumberFormat="1" applyFont="1" applyAlignment="1">
      <alignment/>
    </xf>
    <xf numFmtId="4" fontId="7" fillId="0" borderId="0" xfId="0" applyNumberFormat="1" applyFont="1" applyAlignment="1">
      <alignment/>
    </xf>
    <xf numFmtId="0" fontId="0" fillId="0" borderId="0" xfId="0" applyFont="1" applyAlignment="1">
      <alignment/>
    </xf>
    <xf numFmtId="3" fontId="0" fillId="0" borderId="10" xfId="0" applyNumberFormat="1" applyFont="1" applyBorder="1" applyAlignment="1">
      <alignment/>
    </xf>
    <xf numFmtId="0" fontId="7" fillId="0" borderId="0" xfId="0" applyFont="1" applyBorder="1" applyAlignment="1">
      <alignment/>
    </xf>
    <xf numFmtId="4" fontId="95" fillId="0" borderId="0" xfId="0" applyNumberFormat="1" applyFont="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0" xfId="0" applyBorder="1" applyAlignment="1">
      <alignment/>
    </xf>
    <xf numFmtId="4" fontId="94" fillId="0" borderId="0" xfId="51" applyNumberFormat="1" applyFont="1" applyBorder="1" applyAlignment="1">
      <alignment horizontal="center"/>
      <protection/>
    </xf>
    <xf numFmtId="0" fontId="0" fillId="0" borderId="14" xfId="0" applyBorder="1" applyAlignment="1">
      <alignment/>
    </xf>
    <xf numFmtId="0" fontId="3" fillId="0" borderId="0" xfId="0" applyFont="1" applyFill="1" applyAlignment="1">
      <alignment vertical="center"/>
    </xf>
    <xf numFmtId="0" fontId="96" fillId="33" borderId="0" xfId="0" applyFont="1" applyFill="1" applyBorder="1" applyAlignment="1">
      <alignment horizontal="center" vertical="center" wrapText="1"/>
    </xf>
    <xf numFmtId="0" fontId="97" fillId="33" borderId="0" xfId="0" applyFont="1" applyFill="1" applyAlignment="1">
      <alignment/>
    </xf>
    <xf numFmtId="0" fontId="4" fillId="33" borderId="0" xfId="0" applyFont="1" applyFill="1" applyBorder="1" applyAlignment="1">
      <alignment horizontal="center" vertical="center" wrapText="1"/>
    </xf>
    <xf numFmtId="0" fontId="0" fillId="33" borderId="0" xfId="0" applyFill="1" applyAlignment="1">
      <alignment/>
    </xf>
    <xf numFmtId="0" fontId="12" fillId="33" borderId="0" xfId="0" applyFont="1" applyFill="1" applyBorder="1" applyAlignment="1">
      <alignment vertical="center" wrapText="1"/>
    </xf>
    <xf numFmtId="4" fontId="94" fillId="0" borderId="0" xfId="51" applyNumberFormat="1" applyFont="1" applyBorder="1" applyAlignment="1">
      <alignment horizontal="right" vertical="center"/>
      <protection/>
    </xf>
    <xf numFmtId="0" fontId="0" fillId="0" borderId="15" xfId="0" applyBorder="1" applyAlignment="1">
      <alignment/>
    </xf>
    <xf numFmtId="0" fontId="0" fillId="0" borderId="0" xfId="0" applyFont="1" applyBorder="1" applyAlignment="1">
      <alignment/>
    </xf>
    <xf numFmtId="0" fontId="0" fillId="0" borderId="0" xfId="0" applyFont="1" applyBorder="1" applyAlignment="1">
      <alignment horizontal="center" vertical="center"/>
    </xf>
    <xf numFmtId="0" fontId="8" fillId="0" borderId="12" xfId="0" applyFont="1" applyBorder="1" applyAlignment="1">
      <alignment horizontal="center" wrapText="1"/>
    </xf>
    <xf numFmtId="0" fontId="96" fillId="34" borderId="16" xfId="0" applyFont="1" applyFill="1" applyBorder="1" applyAlignment="1">
      <alignment horizontal="center" vertical="center"/>
    </xf>
    <xf numFmtId="0" fontId="98" fillId="35" borderId="17" xfId="0" applyFont="1" applyFill="1" applyBorder="1" applyAlignment="1">
      <alignment horizontal="center" vertical="center" wrapText="1"/>
    </xf>
    <xf numFmtId="0" fontId="0" fillId="36" borderId="0" xfId="0" applyFill="1" applyAlignment="1">
      <alignment/>
    </xf>
    <xf numFmtId="0" fontId="94" fillId="36" borderId="0" xfId="0" applyFont="1" applyFill="1" applyAlignment="1">
      <alignment/>
    </xf>
    <xf numFmtId="0" fontId="94" fillId="0" borderId="18" xfId="51" applyFont="1" applyBorder="1" applyAlignment="1">
      <alignment horizontal="right"/>
      <protection/>
    </xf>
    <xf numFmtId="0" fontId="94" fillId="0" borderId="19" xfId="51" applyFont="1" applyBorder="1" applyAlignment="1">
      <alignment horizontal="right"/>
      <protection/>
    </xf>
    <xf numFmtId="0" fontId="94" fillId="0" borderId="18" xfId="51" applyFont="1" applyBorder="1" applyAlignment="1">
      <alignment horizontal="left"/>
      <protection/>
    </xf>
    <xf numFmtId="0" fontId="94" fillId="0" borderId="19" xfId="51" applyFont="1" applyBorder="1" applyAlignment="1">
      <alignment horizontal="left"/>
      <protection/>
    </xf>
    <xf numFmtId="3" fontId="99" fillId="0" borderId="17" xfId="51" applyNumberFormat="1" applyFont="1" applyBorder="1" applyAlignment="1">
      <alignment horizontal="center" vertical="center"/>
      <protection/>
    </xf>
    <xf numFmtId="0" fontId="100" fillId="0" borderId="0" xfId="0" applyFont="1" applyAlignment="1">
      <alignment/>
    </xf>
    <xf numFmtId="4" fontId="101" fillId="0" borderId="0" xfId="0" applyNumberFormat="1" applyFont="1" applyAlignment="1">
      <alignment/>
    </xf>
    <xf numFmtId="0" fontId="101" fillId="0" borderId="0" xfId="0" applyFont="1" applyAlignment="1">
      <alignment/>
    </xf>
    <xf numFmtId="4" fontId="101" fillId="0" borderId="0" xfId="0" applyNumberFormat="1" applyFont="1" applyAlignment="1">
      <alignment horizontal="right" vertical="center"/>
    </xf>
    <xf numFmtId="0" fontId="0" fillId="0" borderId="0" xfId="0" applyFont="1" applyAlignment="1">
      <alignment vertical="justify"/>
    </xf>
    <xf numFmtId="0" fontId="8" fillId="0" borderId="0" xfId="0" applyFont="1" applyBorder="1" applyAlignment="1">
      <alignment horizontal="center" wrapText="1"/>
    </xf>
    <xf numFmtId="3" fontId="7" fillId="4" borderId="20" xfId="0" applyNumberFormat="1" applyFont="1" applyFill="1" applyBorder="1" applyAlignment="1">
      <alignment horizontal="right" vertical="top"/>
    </xf>
    <xf numFmtId="0" fontId="7" fillId="0" borderId="20" xfId="0" applyFont="1" applyBorder="1" applyAlignment="1">
      <alignment horizontal="center" wrapText="1"/>
    </xf>
    <xf numFmtId="3" fontId="7" fillId="4" borderId="0" xfId="0" applyNumberFormat="1" applyFont="1" applyFill="1" applyBorder="1" applyAlignment="1">
      <alignment/>
    </xf>
    <xf numFmtId="3" fontId="7" fillId="37" borderId="20" xfId="0" applyNumberFormat="1" applyFont="1" applyFill="1" applyBorder="1" applyAlignment="1">
      <alignment horizontal="right" vertical="top"/>
    </xf>
    <xf numFmtId="3" fontId="7" fillId="37" borderId="0" xfId="0" applyNumberFormat="1" applyFont="1" applyFill="1" applyBorder="1" applyAlignment="1">
      <alignment horizontal="right" vertical="top"/>
    </xf>
    <xf numFmtId="3" fontId="7" fillId="37" borderId="0" xfId="0" applyNumberFormat="1" applyFont="1" applyFill="1" applyBorder="1" applyAlignment="1">
      <alignment/>
    </xf>
    <xf numFmtId="3" fontId="7" fillId="37" borderId="21" xfId="0" applyNumberFormat="1" applyFont="1" applyFill="1" applyBorder="1" applyAlignment="1">
      <alignment horizontal="right" vertical="top"/>
    </xf>
    <xf numFmtId="3" fontId="7" fillId="37" borderId="11" xfId="0" applyNumberFormat="1" applyFont="1" applyFill="1" applyBorder="1" applyAlignment="1">
      <alignment horizontal="right" vertical="top"/>
    </xf>
    <xf numFmtId="0" fontId="7" fillId="0" borderId="0" xfId="0" applyFont="1" applyBorder="1" applyAlignment="1">
      <alignment/>
    </xf>
    <xf numFmtId="3" fontId="7" fillId="0" borderId="0" xfId="0" applyNumberFormat="1" applyFont="1" applyBorder="1" applyAlignment="1">
      <alignment/>
    </xf>
    <xf numFmtId="0" fontId="7" fillId="0" borderId="0" xfId="0" applyFont="1" applyBorder="1" applyAlignment="1">
      <alignment vertical="top"/>
    </xf>
    <xf numFmtId="3" fontId="7" fillId="0" borderId="0" xfId="0" applyNumberFormat="1" applyFont="1" applyBorder="1" applyAlignment="1">
      <alignment/>
    </xf>
    <xf numFmtId="0" fontId="0" fillId="0" borderId="0" xfId="0" applyFont="1" applyBorder="1" applyAlignment="1">
      <alignment/>
    </xf>
    <xf numFmtId="3" fontId="0" fillId="0" borderId="0" xfId="0" applyNumberFormat="1" applyFont="1" applyBorder="1" applyAlignment="1">
      <alignment/>
    </xf>
    <xf numFmtId="0" fontId="7" fillId="0" borderId="11" xfId="0" applyFont="1" applyBorder="1" applyAlignment="1">
      <alignment/>
    </xf>
    <xf numFmtId="4" fontId="7" fillId="0" borderId="11" xfId="0" applyNumberFormat="1" applyFont="1" applyBorder="1" applyAlignment="1">
      <alignment/>
    </xf>
    <xf numFmtId="0" fontId="0" fillId="0" borderId="13" xfId="0" applyFont="1" applyBorder="1" applyAlignment="1">
      <alignment/>
    </xf>
    <xf numFmtId="0" fontId="0" fillId="0" borderId="10" xfId="0" applyFont="1" applyBorder="1" applyAlignment="1">
      <alignment vertical="top"/>
    </xf>
    <xf numFmtId="0" fontId="0" fillId="0" borderId="10" xfId="0" applyFont="1" applyBorder="1" applyAlignment="1">
      <alignment/>
    </xf>
    <xf numFmtId="3" fontId="0" fillId="0" borderId="14" xfId="0" applyNumberFormat="1" applyFont="1" applyBorder="1" applyAlignment="1">
      <alignment/>
    </xf>
    <xf numFmtId="3" fontId="7" fillId="0" borderId="22" xfId="0" applyNumberFormat="1" applyFont="1" applyBorder="1" applyAlignment="1">
      <alignment/>
    </xf>
    <xf numFmtId="0" fontId="0" fillId="0" borderId="0" xfId="0" applyFont="1" applyBorder="1" applyAlignment="1">
      <alignment vertical="top"/>
    </xf>
    <xf numFmtId="3" fontId="0" fillId="0" borderId="0" xfId="0" applyNumberFormat="1" applyFont="1" applyBorder="1" applyAlignment="1">
      <alignment/>
    </xf>
    <xf numFmtId="3" fontId="0" fillId="0" borderId="0" xfId="0" applyNumberFormat="1" applyAlignment="1">
      <alignment/>
    </xf>
    <xf numFmtId="3" fontId="0" fillId="0" borderId="0" xfId="0" applyNumberFormat="1" applyBorder="1" applyAlignment="1">
      <alignment/>
    </xf>
    <xf numFmtId="3" fontId="0" fillId="0" borderId="10" xfId="0" applyNumberFormat="1" applyBorder="1" applyAlignment="1">
      <alignment/>
    </xf>
    <xf numFmtId="0" fontId="94" fillId="36" borderId="23" xfId="0" applyFont="1" applyFill="1" applyBorder="1" applyAlignment="1">
      <alignment/>
    </xf>
    <xf numFmtId="0" fontId="0" fillId="36" borderId="23" xfId="0" applyFill="1" applyBorder="1" applyAlignment="1">
      <alignment/>
    </xf>
    <xf numFmtId="0" fontId="94" fillId="36" borderId="0" xfId="0" applyFont="1" applyFill="1" applyBorder="1" applyAlignment="1">
      <alignment horizontal="center"/>
    </xf>
    <xf numFmtId="4" fontId="16" fillId="0" borderId="24" xfId="0" applyNumberFormat="1" applyFont="1" applyBorder="1" applyAlignment="1">
      <alignment/>
    </xf>
    <xf numFmtId="4" fontId="0" fillId="0" borderId="0" xfId="0" applyNumberFormat="1" applyFont="1" applyAlignment="1">
      <alignment/>
    </xf>
    <xf numFmtId="4" fontId="16" fillId="0" borderId="25" xfId="0" applyNumberFormat="1" applyFont="1" applyBorder="1" applyAlignment="1">
      <alignment/>
    </xf>
    <xf numFmtId="4" fontId="0" fillId="0" borderId="26" xfId="0" applyNumberFormat="1" applyBorder="1" applyAlignment="1">
      <alignment/>
    </xf>
    <xf numFmtId="0" fontId="8" fillId="0" borderId="0" xfId="0" applyFont="1" applyBorder="1" applyAlignment="1">
      <alignment/>
    </xf>
    <xf numFmtId="4" fontId="0" fillId="0" borderId="26" xfId="0" applyNumberFormat="1" applyFont="1" applyBorder="1" applyAlignment="1">
      <alignment/>
    </xf>
    <xf numFmtId="0" fontId="0" fillId="0" borderId="0" xfId="0" applyBorder="1" applyAlignment="1">
      <alignment horizontal="center"/>
    </xf>
    <xf numFmtId="3" fontId="99" fillId="0" borderId="17" xfId="51" applyNumberFormat="1" applyFont="1" applyBorder="1" applyAlignment="1">
      <alignment horizontal="center" vertical="center" wrapText="1"/>
      <protection/>
    </xf>
    <xf numFmtId="3" fontId="99" fillId="0" borderId="27" xfId="51" applyNumberFormat="1" applyFont="1" applyFill="1" applyBorder="1" applyAlignment="1">
      <alignment horizontal="center" vertical="center" wrapText="1"/>
      <protection/>
    </xf>
    <xf numFmtId="4" fontId="94" fillId="0" borderId="0" xfId="51" applyNumberFormat="1" applyFont="1" applyBorder="1" applyAlignment="1">
      <alignment/>
      <protection/>
    </xf>
    <xf numFmtId="0" fontId="7" fillId="0" borderId="0" xfId="0" applyFont="1" applyBorder="1" applyAlignment="1" quotePrefix="1">
      <alignment horizontal="right"/>
    </xf>
    <xf numFmtId="0" fontId="0" fillId="0" borderId="0" xfId="0" applyFont="1" applyBorder="1" applyAlignment="1" quotePrefix="1">
      <alignment horizontal="center"/>
    </xf>
    <xf numFmtId="4" fontId="0" fillId="0" borderId="11" xfId="0" applyNumberFormat="1" applyBorder="1" applyAlignment="1">
      <alignment/>
    </xf>
    <xf numFmtId="0" fontId="0" fillId="0" borderId="0" xfId="0" applyFill="1" applyBorder="1" applyAlignment="1">
      <alignment/>
    </xf>
    <xf numFmtId="0" fontId="0" fillId="0" borderId="15" xfId="0" applyFill="1" applyBorder="1" applyAlignment="1">
      <alignment/>
    </xf>
    <xf numFmtId="4" fontId="8" fillId="0" borderId="26" xfId="0" applyNumberFormat="1" applyFont="1" applyBorder="1" applyAlignment="1">
      <alignment/>
    </xf>
    <xf numFmtId="0" fontId="35" fillId="0" borderId="16" xfId="0" applyFont="1" applyFill="1" applyBorder="1" applyAlignment="1">
      <alignment horizontal="left" vertical="center"/>
    </xf>
    <xf numFmtId="0" fontId="35" fillId="0" borderId="16" xfId="0" applyFont="1" applyFill="1" applyBorder="1" applyAlignment="1" quotePrefix="1">
      <alignment horizontal="left" vertical="center"/>
    </xf>
    <xf numFmtId="4" fontId="35" fillId="0" borderId="16" xfId="0" applyNumberFormat="1" applyFont="1" applyFill="1" applyBorder="1" applyAlignment="1" quotePrefix="1">
      <alignment horizontal="left" vertical="center" wrapText="1"/>
    </xf>
    <xf numFmtId="0" fontId="5" fillId="0" borderId="0" xfId="0" applyFont="1" applyAlignment="1">
      <alignment vertical="center" wrapText="1"/>
    </xf>
    <xf numFmtId="0" fontId="8" fillId="0" borderId="28" xfId="0" applyFont="1" applyBorder="1" applyAlignment="1">
      <alignment horizontal="center" shrinkToFit="1"/>
    </xf>
    <xf numFmtId="4" fontId="102" fillId="0" borderId="0" xfId="51" applyNumberFormat="1" applyFont="1" applyBorder="1" applyAlignment="1" quotePrefix="1">
      <alignment horizontal="right"/>
      <protection/>
    </xf>
    <xf numFmtId="0" fontId="0" fillId="0" borderId="0" xfId="0" applyFill="1" applyAlignment="1">
      <alignment/>
    </xf>
    <xf numFmtId="0" fontId="0" fillId="0" borderId="0" xfId="0" applyFont="1" applyFill="1" applyAlignment="1">
      <alignment horizontal="right"/>
    </xf>
    <xf numFmtId="0" fontId="0" fillId="0" borderId="0" xfId="0" applyFont="1" applyFill="1" applyAlignment="1" quotePrefix="1">
      <alignment horizontal="left"/>
    </xf>
    <xf numFmtId="0" fontId="0" fillId="0" borderId="0" xfId="0" applyFont="1" applyFill="1" applyAlignment="1">
      <alignment/>
    </xf>
    <xf numFmtId="0" fontId="103" fillId="33" borderId="29" xfId="0" applyFont="1" applyFill="1" applyBorder="1" applyAlignment="1">
      <alignment vertical="center" wrapText="1"/>
    </xf>
    <xf numFmtId="0" fontId="6" fillId="33" borderId="29" xfId="0" applyFont="1" applyFill="1" applyBorder="1" applyAlignment="1">
      <alignment horizontal="center" vertical="center" wrapText="1"/>
    </xf>
    <xf numFmtId="0" fontId="5" fillId="33" borderId="16" xfId="0" applyFont="1" applyFill="1" applyBorder="1" applyAlignment="1">
      <alignment horizontal="center" vertical="center"/>
    </xf>
    <xf numFmtId="0" fontId="9" fillId="33" borderId="30" xfId="0" applyFont="1" applyFill="1" applyBorder="1" applyAlignment="1">
      <alignment vertical="center"/>
    </xf>
    <xf numFmtId="0" fontId="98" fillId="33" borderId="16" xfId="0" applyFont="1" applyFill="1" applyBorder="1" applyAlignment="1">
      <alignment horizontal="center" vertical="center"/>
    </xf>
    <xf numFmtId="0" fontId="98" fillId="33" borderId="31" xfId="0" applyFont="1" applyFill="1" applyBorder="1" applyAlignment="1">
      <alignment horizontal="center" vertical="center"/>
    </xf>
    <xf numFmtId="0" fontId="6" fillId="33" borderId="27" xfId="0" applyFont="1" applyFill="1" applyBorder="1" applyAlignment="1">
      <alignment horizontal="center" vertical="center"/>
    </xf>
    <xf numFmtId="0" fontId="0" fillId="33" borderId="27" xfId="0" applyFill="1" applyBorder="1" applyAlignment="1">
      <alignment/>
    </xf>
    <xf numFmtId="0" fontId="0" fillId="33" borderId="32" xfId="0" applyFont="1" applyFill="1" applyBorder="1" applyAlignment="1">
      <alignment/>
    </xf>
    <xf numFmtId="0" fontId="0" fillId="33" borderId="33" xfId="0" applyFont="1" applyFill="1" applyBorder="1" applyAlignment="1">
      <alignment/>
    </xf>
    <xf numFmtId="0" fontId="0" fillId="33" borderId="34" xfId="0" applyFont="1" applyFill="1" applyBorder="1" applyAlignment="1">
      <alignment/>
    </xf>
    <xf numFmtId="0" fontId="0" fillId="33" borderId="15" xfId="0" applyFill="1" applyBorder="1" applyAlignment="1">
      <alignment/>
    </xf>
    <xf numFmtId="0" fontId="0" fillId="33" borderId="30" xfId="0" applyFill="1" applyBorder="1" applyAlignment="1">
      <alignment/>
    </xf>
    <xf numFmtId="0" fontId="77" fillId="33" borderId="27" xfId="0" applyFont="1" applyFill="1" applyBorder="1" applyAlignment="1">
      <alignment horizontal="center" vertical="center"/>
    </xf>
    <xf numFmtId="0" fontId="5" fillId="33" borderId="15" xfId="0" applyFont="1" applyFill="1" applyBorder="1" applyAlignment="1">
      <alignment horizontal="center"/>
    </xf>
    <xf numFmtId="4" fontId="104" fillId="33" borderId="15" xfId="0" applyNumberFormat="1" applyFont="1" applyFill="1" applyBorder="1" applyAlignment="1">
      <alignment/>
    </xf>
    <xf numFmtId="4" fontId="104" fillId="33" borderId="0" xfId="0" applyNumberFormat="1" applyFont="1" applyFill="1" applyBorder="1" applyAlignment="1">
      <alignment/>
    </xf>
    <xf numFmtId="4" fontId="104" fillId="33" borderId="30" xfId="0" applyNumberFormat="1" applyFont="1" applyFill="1" applyBorder="1" applyAlignment="1">
      <alignment/>
    </xf>
    <xf numFmtId="0" fontId="94" fillId="33" borderId="30" xfId="0" applyFont="1" applyFill="1" applyBorder="1" applyAlignment="1">
      <alignment/>
    </xf>
    <xf numFmtId="4" fontId="102" fillId="33" borderId="27" xfId="0" applyNumberFormat="1" applyFont="1" applyFill="1" applyBorder="1" applyAlignment="1">
      <alignment/>
    </xf>
    <xf numFmtId="0" fontId="83" fillId="33" borderId="27" xfId="0" applyFont="1" applyFill="1" applyBorder="1" applyAlignment="1">
      <alignment vertical="center"/>
    </xf>
    <xf numFmtId="0" fontId="105" fillId="33" borderId="35" xfId="0" applyFont="1" applyFill="1" applyBorder="1" applyAlignment="1">
      <alignment/>
    </xf>
    <xf numFmtId="4" fontId="105" fillId="33" borderId="35" xfId="0" applyNumberFormat="1" applyFont="1" applyFill="1" applyBorder="1" applyAlignment="1">
      <alignment/>
    </xf>
    <xf numFmtId="4" fontId="105" fillId="33" borderId="23" xfId="0" applyNumberFormat="1" applyFont="1" applyFill="1" applyBorder="1" applyAlignment="1">
      <alignment/>
    </xf>
    <xf numFmtId="4" fontId="105" fillId="33" borderId="36" xfId="0" applyNumberFormat="1" applyFont="1" applyFill="1" applyBorder="1" applyAlignment="1">
      <alignment/>
    </xf>
    <xf numFmtId="0" fontId="95" fillId="33" borderId="30" xfId="0" applyFont="1" applyFill="1" applyBorder="1" applyAlignment="1">
      <alignment/>
    </xf>
    <xf numFmtId="4" fontId="95" fillId="33" borderId="27" xfId="0" applyNumberFormat="1" applyFont="1" applyFill="1" applyBorder="1" applyAlignment="1">
      <alignment/>
    </xf>
    <xf numFmtId="0" fontId="105" fillId="33" borderId="32" xfId="0" applyFont="1" applyFill="1" applyBorder="1" applyAlignment="1">
      <alignment/>
    </xf>
    <xf numFmtId="4" fontId="105" fillId="33" borderId="33" xfId="0" applyNumberFormat="1" applyFont="1" applyFill="1" applyBorder="1" applyAlignment="1">
      <alignment/>
    </xf>
    <xf numFmtId="4" fontId="105" fillId="33" borderId="34" xfId="0" applyNumberFormat="1" applyFont="1" applyFill="1" applyBorder="1" applyAlignment="1">
      <alignment/>
    </xf>
    <xf numFmtId="4" fontId="105" fillId="33" borderId="32" xfId="0" applyNumberFormat="1" applyFont="1" applyFill="1" applyBorder="1" applyAlignment="1">
      <alignment/>
    </xf>
    <xf numFmtId="4" fontId="95" fillId="33" borderId="37" xfId="0" applyNumberFormat="1" applyFont="1" applyFill="1" applyBorder="1" applyAlignment="1">
      <alignment/>
    </xf>
    <xf numFmtId="4" fontId="104" fillId="33" borderId="0" xfId="0" applyNumberFormat="1" applyFont="1" applyFill="1" applyBorder="1" applyAlignment="1">
      <alignment vertical="center"/>
    </xf>
    <xf numFmtId="4" fontId="102" fillId="33" borderId="37" xfId="0" applyNumberFormat="1" applyFont="1" applyFill="1" applyBorder="1" applyAlignment="1">
      <alignment/>
    </xf>
    <xf numFmtId="0" fontId="0" fillId="33" borderId="27" xfId="0" applyFill="1" applyBorder="1" applyAlignment="1">
      <alignment vertical="center"/>
    </xf>
    <xf numFmtId="4" fontId="106" fillId="33" borderId="23" xfId="0" applyNumberFormat="1" applyFont="1" applyFill="1" applyBorder="1" applyAlignment="1">
      <alignment/>
    </xf>
    <xf numFmtId="4" fontId="106" fillId="33" borderId="36" xfId="0" applyNumberFormat="1" applyFont="1" applyFill="1" applyBorder="1" applyAlignment="1">
      <alignment/>
    </xf>
    <xf numFmtId="4" fontId="95" fillId="33" borderId="38" xfId="0" applyNumberFormat="1" applyFont="1" applyFill="1" applyBorder="1" applyAlignment="1">
      <alignment/>
    </xf>
    <xf numFmtId="0" fontId="100" fillId="33" borderId="32" xfId="0" applyFont="1" applyFill="1" applyBorder="1" applyAlignment="1">
      <alignment/>
    </xf>
    <xf numFmtId="0" fontId="100" fillId="33" borderId="33" xfId="0" applyFont="1" applyFill="1" applyBorder="1" applyAlignment="1">
      <alignment/>
    </xf>
    <xf numFmtId="0" fontId="100" fillId="33" borderId="34" xfId="0" applyFont="1" applyFill="1" applyBorder="1" applyAlignment="1">
      <alignment/>
    </xf>
    <xf numFmtId="0" fontId="94" fillId="33" borderId="27" xfId="0" applyFont="1" applyFill="1" applyBorder="1" applyAlignment="1">
      <alignment/>
    </xf>
    <xf numFmtId="0" fontId="94" fillId="33" borderId="37" xfId="0" applyFont="1" applyFill="1" applyBorder="1" applyAlignment="1">
      <alignment/>
    </xf>
    <xf numFmtId="0" fontId="0" fillId="33" borderId="15" xfId="0" applyFont="1" applyFill="1" applyBorder="1" applyAlignment="1">
      <alignment/>
    </xf>
    <xf numFmtId="0" fontId="0" fillId="33" borderId="12" xfId="0" applyFill="1" applyBorder="1" applyAlignment="1">
      <alignment/>
    </xf>
    <xf numFmtId="0" fontId="0" fillId="33" borderId="0" xfId="0" applyFill="1" applyBorder="1" applyAlignment="1">
      <alignment/>
    </xf>
    <xf numFmtId="0" fontId="94" fillId="33" borderId="0" xfId="0" applyFont="1" applyFill="1" applyBorder="1" applyAlignment="1">
      <alignment/>
    </xf>
    <xf numFmtId="0" fontId="94" fillId="33" borderId="33" xfId="0" applyFont="1" applyFill="1" applyBorder="1" applyAlignment="1">
      <alignment/>
    </xf>
    <xf numFmtId="0" fontId="94" fillId="33" borderId="39" xfId="0" applyFont="1" applyFill="1" applyBorder="1" applyAlignment="1">
      <alignment/>
    </xf>
    <xf numFmtId="0" fontId="94" fillId="33" borderId="11" xfId="0" applyFont="1" applyFill="1" applyBorder="1" applyAlignment="1">
      <alignment/>
    </xf>
    <xf numFmtId="4" fontId="104" fillId="33" borderId="40" xfId="0" applyNumberFormat="1" applyFont="1" applyFill="1" applyBorder="1" applyAlignment="1">
      <alignment/>
    </xf>
    <xf numFmtId="0" fontId="100" fillId="33" borderId="0" xfId="0" applyFont="1" applyFill="1" applyBorder="1" applyAlignment="1">
      <alignment/>
    </xf>
    <xf numFmtId="4" fontId="100" fillId="33" borderId="0" xfId="0" applyNumberFormat="1" applyFont="1" applyFill="1" applyBorder="1" applyAlignment="1">
      <alignment/>
    </xf>
    <xf numFmtId="4" fontId="94" fillId="33" borderId="0" xfId="0" applyNumberFormat="1" applyFont="1" applyFill="1" applyBorder="1" applyAlignment="1">
      <alignment/>
    </xf>
    <xf numFmtId="164" fontId="100" fillId="33" borderId="0" xfId="0" applyNumberFormat="1" applyFont="1" applyFill="1" applyBorder="1" applyAlignment="1">
      <alignment/>
    </xf>
    <xf numFmtId="4" fontId="100" fillId="33" borderId="0" xfId="0" applyNumberFormat="1" applyFont="1" applyFill="1" applyBorder="1" applyAlignment="1">
      <alignment horizontal="center" vertical="center"/>
    </xf>
    <xf numFmtId="4" fontId="94" fillId="33" borderId="0" xfId="0" applyNumberFormat="1" applyFont="1" applyFill="1" applyBorder="1" applyAlignment="1">
      <alignment horizontal="center" vertical="center"/>
    </xf>
    <xf numFmtId="4" fontId="94" fillId="33" borderId="11" xfId="0" applyNumberFormat="1" applyFont="1" applyFill="1" applyBorder="1" applyAlignment="1">
      <alignment/>
    </xf>
    <xf numFmtId="4" fontId="107" fillId="33" borderId="0" xfId="0" applyNumberFormat="1" applyFont="1" applyFill="1" applyBorder="1" applyAlignment="1">
      <alignment/>
    </xf>
    <xf numFmtId="4" fontId="108" fillId="33" borderId="0" xfId="0" applyNumberFormat="1" applyFont="1" applyFill="1" applyBorder="1" applyAlignment="1">
      <alignment/>
    </xf>
    <xf numFmtId="0" fontId="0" fillId="33" borderId="13" xfId="0" applyFill="1" applyBorder="1" applyAlignment="1">
      <alignment/>
    </xf>
    <xf numFmtId="0" fontId="0" fillId="33" borderId="10" xfId="0" applyFill="1" applyBorder="1" applyAlignment="1">
      <alignment/>
    </xf>
    <xf numFmtId="0" fontId="94" fillId="33" borderId="10" xfId="0" applyFont="1" applyFill="1" applyBorder="1" applyAlignment="1">
      <alignment/>
    </xf>
    <xf numFmtId="0" fontId="94" fillId="33" borderId="14" xfId="0" applyFont="1" applyFill="1" applyBorder="1" applyAlignment="1">
      <alignment/>
    </xf>
    <xf numFmtId="0" fontId="10" fillId="33" borderId="41" xfId="0" applyFont="1" applyFill="1" applyBorder="1" applyAlignment="1">
      <alignment vertical="center" wrapText="1"/>
    </xf>
    <xf numFmtId="0" fontId="10" fillId="33" borderId="41" xfId="0" applyFont="1" applyFill="1" applyBorder="1" applyAlignment="1">
      <alignment horizontal="center" vertical="center" wrapText="1"/>
    </xf>
    <xf numFmtId="0" fontId="10" fillId="33" borderId="0" xfId="0" applyFont="1" applyFill="1" applyBorder="1" applyAlignment="1">
      <alignment horizontal="center" vertical="center" wrapText="1"/>
    </xf>
    <xf numFmtId="0" fontId="5" fillId="33" borderId="0" xfId="0" applyFont="1" applyFill="1" applyBorder="1" applyAlignment="1">
      <alignment horizontal="center" vertical="center"/>
    </xf>
    <xf numFmtId="0" fontId="0" fillId="33" borderId="30" xfId="0" applyFont="1" applyFill="1" applyBorder="1" applyAlignment="1">
      <alignment/>
    </xf>
    <xf numFmtId="0" fontId="7" fillId="33" borderId="12" xfId="0" applyFont="1" applyFill="1" applyBorder="1" applyAlignment="1">
      <alignment/>
    </xf>
    <xf numFmtId="0" fontId="3" fillId="33" borderId="27" xfId="0" applyFont="1" applyFill="1" applyBorder="1" applyAlignment="1">
      <alignment/>
    </xf>
    <xf numFmtId="0" fontId="5" fillId="33" borderId="27" xfId="0" applyFont="1" applyFill="1" applyBorder="1" applyAlignment="1">
      <alignment/>
    </xf>
    <xf numFmtId="0" fontId="5" fillId="33" borderId="16" xfId="0" applyFont="1" applyFill="1" applyBorder="1" applyAlignment="1" quotePrefix="1">
      <alignment horizontal="center" vertical="center"/>
    </xf>
    <xf numFmtId="0" fontId="5" fillId="33" borderId="42" xfId="0" applyFont="1" applyFill="1" applyBorder="1" applyAlignment="1" quotePrefix="1">
      <alignment horizontal="center" vertical="center"/>
    </xf>
    <xf numFmtId="0" fontId="98" fillId="35" borderId="17" xfId="0" applyFont="1" applyFill="1" applyBorder="1" applyAlignment="1" quotePrefix="1">
      <alignment horizontal="center" vertical="center" wrapText="1"/>
    </xf>
    <xf numFmtId="4" fontId="94" fillId="0" borderId="29" xfId="51" applyNumberFormat="1" applyFont="1" applyFill="1" applyBorder="1">
      <alignment/>
      <protection/>
    </xf>
    <xf numFmtId="4" fontId="94" fillId="0" borderId="27" xfId="51" applyNumberFormat="1" applyFont="1" applyFill="1" applyBorder="1">
      <alignment/>
      <protection/>
    </xf>
    <xf numFmtId="4" fontId="94" fillId="0" borderId="43" xfId="51" applyNumberFormat="1" applyFont="1" applyFill="1" applyBorder="1">
      <alignment/>
      <protection/>
    </xf>
    <xf numFmtId="0" fontId="35" fillId="0" borderId="0" xfId="0" applyFont="1" applyAlignment="1">
      <alignment/>
    </xf>
    <xf numFmtId="4" fontId="16" fillId="0" borderId="27" xfId="51" applyNumberFormat="1" applyFont="1" applyFill="1" applyBorder="1">
      <alignment/>
      <protection/>
    </xf>
    <xf numFmtId="0" fontId="35" fillId="0" borderId="44" xfId="51" applyFont="1" applyBorder="1">
      <alignment/>
      <protection/>
    </xf>
    <xf numFmtId="4" fontId="16" fillId="0" borderId="13" xfId="51" applyNumberFormat="1" applyFont="1" applyFill="1" applyBorder="1">
      <alignment/>
      <protection/>
    </xf>
    <xf numFmtId="4" fontId="16" fillId="0" borderId="43" xfId="51" applyNumberFormat="1" applyFont="1" applyFill="1" applyBorder="1">
      <alignment/>
      <protection/>
    </xf>
    <xf numFmtId="0" fontId="35" fillId="0" borderId="44" xfId="51" applyFont="1" applyBorder="1" applyAlignment="1">
      <alignment horizontal="left"/>
      <protection/>
    </xf>
    <xf numFmtId="0" fontId="35" fillId="0" borderId="0" xfId="51" applyFont="1" applyBorder="1">
      <alignment/>
      <protection/>
    </xf>
    <xf numFmtId="4" fontId="16" fillId="0" borderId="0" xfId="51" applyNumberFormat="1" applyFont="1" applyBorder="1" applyAlignment="1">
      <alignment horizontal="right"/>
      <protection/>
    </xf>
    <xf numFmtId="0" fontId="94" fillId="0" borderId="0" xfId="51" applyFont="1" applyBorder="1" applyAlignment="1">
      <alignment horizontal="center" vertical="center"/>
      <protection/>
    </xf>
    <xf numFmtId="0" fontId="16" fillId="0" borderId="0" xfId="51" applyFont="1" applyBorder="1">
      <alignment/>
      <protection/>
    </xf>
    <xf numFmtId="4" fontId="102" fillId="0" borderId="40" xfId="51" applyNumberFormat="1" applyFont="1" applyBorder="1" applyAlignment="1">
      <alignment horizontal="right" vertical="center"/>
      <protection/>
    </xf>
    <xf numFmtId="4" fontId="35" fillId="0" borderId="0" xfId="0" applyNumberFormat="1" applyFont="1" applyAlignment="1">
      <alignment/>
    </xf>
    <xf numFmtId="0" fontId="39" fillId="0" borderId="16" xfId="0" applyFont="1" applyBorder="1" applyAlignment="1">
      <alignment horizontal="center"/>
    </xf>
    <xf numFmtId="0" fontId="39" fillId="0" borderId="16" xfId="0" applyFont="1" applyBorder="1" applyAlignment="1">
      <alignment horizontal="center" vertical="center"/>
    </xf>
    <xf numFmtId="4" fontId="39" fillId="0" borderId="0" xfId="0" applyNumberFormat="1" applyFont="1" applyAlignment="1">
      <alignment horizontal="right" vertical="center"/>
    </xf>
    <xf numFmtId="0" fontId="16" fillId="0" borderId="0" xfId="0" applyFont="1" applyAlignment="1">
      <alignment/>
    </xf>
    <xf numFmtId="4" fontId="109" fillId="0" borderId="16" xfId="0" applyNumberFormat="1" applyFont="1" applyBorder="1" applyAlignment="1">
      <alignment horizontal="right"/>
    </xf>
    <xf numFmtId="4" fontId="16" fillId="0" borderId="0" xfId="0" applyNumberFormat="1" applyFont="1" applyAlignment="1">
      <alignment/>
    </xf>
    <xf numFmtId="4" fontId="16" fillId="0" borderId="0" xfId="0" applyNumberFormat="1" applyFont="1" applyAlignment="1">
      <alignment horizontal="center"/>
    </xf>
    <xf numFmtId="4" fontId="16" fillId="0" borderId="0" xfId="0" applyNumberFormat="1" applyFont="1" applyAlignment="1">
      <alignment horizontal="right" vertical="center"/>
    </xf>
    <xf numFmtId="0" fontId="39" fillId="0" borderId="0" xfId="0" applyFont="1" applyAlignment="1">
      <alignment/>
    </xf>
    <xf numFmtId="4" fontId="110" fillId="0" borderId="40" xfId="0" applyNumberFormat="1" applyFont="1" applyBorder="1" applyAlignment="1">
      <alignment/>
    </xf>
    <xf numFmtId="0" fontId="16" fillId="0" borderId="16" xfId="0" applyFont="1" applyBorder="1" applyAlignment="1">
      <alignment horizontal="center"/>
    </xf>
    <xf numFmtId="0" fontId="35" fillId="0" borderId="0" xfId="0" applyFont="1" applyAlignment="1">
      <alignment horizontal="center" vertical="center"/>
    </xf>
    <xf numFmtId="0" fontId="35" fillId="0" borderId="16" xfId="0" applyFont="1" applyBorder="1" applyAlignment="1">
      <alignment horizontal="center"/>
    </xf>
    <xf numFmtId="3" fontId="7" fillId="0" borderId="20" xfId="0" applyNumberFormat="1" applyFont="1" applyFill="1" applyBorder="1" applyAlignment="1">
      <alignment horizontal="right" vertical="top"/>
    </xf>
    <xf numFmtId="3" fontId="7" fillId="0" borderId="0" xfId="0" applyNumberFormat="1" applyFont="1" applyFill="1" applyBorder="1" applyAlignment="1">
      <alignment/>
    </xf>
    <xf numFmtId="43" fontId="0" fillId="0" borderId="0" xfId="46" applyFont="1" applyAlignment="1">
      <alignment/>
    </xf>
    <xf numFmtId="43" fontId="0" fillId="0" borderId="0" xfId="46" applyFont="1" applyAlignment="1">
      <alignment/>
    </xf>
    <xf numFmtId="43" fontId="7" fillId="0" borderId="0" xfId="0" applyNumberFormat="1" applyFont="1" applyBorder="1" applyAlignment="1">
      <alignment/>
    </xf>
    <xf numFmtId="43" fontId="0" fillId="0" borderId="0" xfId="0" applyNumberFormat="1" applyAlignment="1">
      <alignment/>
    </xf>
    <xf numFmtId="43" fontId="0" fillId="0" borderId="0" xfId="0" applyNumberFormat="1" applyFont="1" applyAlignment="1">
      <alignment/>
    </xf>
    <xf numFmtId="0" fontId="111" fillId="0" borderId="0" xfId="0" applyFont="1" applyAlignment="1">
      <alignment horizontal="right"/>
    </xf>
    <xf numFmtId="0" fontId="0" fillId="0" borderId="0" xfId="0" applyBorder="1" applyAlignment="1">
      <alignment/>
    </xf>
    <xf numFmtId="0" fontId="39" fillId="0" borderId="24" xfId="0" applyFont="1" applyBorder="1" applyAlignment="1">
      <alignment horizontal="left"/>
    </xf>
    <xf numFmtId="0" fontId="39" fillId="0" borderId="45" xfId="0" applyFont="1" applyBorder="1" applyAlignment="1">
      <alignment horizontal="left"/>
    </xf>
    <xf numFmtId="3" fontId="0" fillId="0" borderId="11" xfId="0" applyNumberFormat="1" applyBorder="1" applyAlignment="1">
      <alignment/>
    </xf>
    <xf numFmtId="3" fontId="0" fillId="0" borderId="0" xfId="0" applyNumberFormat="1" applyFont="1" applyBorder="1" applyAlignment="1" quotePrefix="1">
      <alignment horizontal="center"/>
    </xf>
    <xf numFmtId="3" fontId="0" fillId="0" borderId="0" xfId="0" applyNumberFormat="1" applyFont="1" applyFill="1" applyBorder="1" applyAlignment="1">
      <alignment horizontal="center"/>
    </xf>
    <xf numFmtId="9" fontId="0" fillId="0" borderId="0" xfId="53" applyFont="1" applyAlignment="1">
      <alignment/>
    </xf>
    <xf numFmtId="4" fontId="39" fillId="37" borderId="16" xfId="0" applyNumberFormat="1" applyFont="1" applyFill="1" applyBorder="1" applyAlignment="1">
      <alignment vertical="center"/>
    </xf>
    <xf numFmtId="4" fontId="39" fillId="0" borderId="0" xfId="0" applyNumberFormat="1" applyFont="1" applyAlignment="1">
      <alignment vertical="center"/>
    </xf>
    <xf numFmtId="4" fontId="102" fillId="37" borderId="16" xfId="0" applyNumberFormat="1" applyFont="1" applyFill="1" applyBorder="1" applyAlignment="1">
      <alignment vertical="center"/>
    </xf>
    <xf numFmtId="4" fontId="39" fillId="0" borderId="0" xfId="0" applyNumberFormat="1" applyFont="1" applyAlignment="1">
      <alignment horizontal="center" vertical="center"/>
    </xf>
    <xf numFmtId="4" fontId="109" fillId="0" borderId="16" xfId="0" applyNumberFormat="1" applyFont="1" applyBorder="1" applyAlignment="1">
      <alignment horizontal="right" vertical="center"/>
    </xf>
    <xf numFmtId="0" fontId="16" fillId="0" borderId="0" xfId="0" applyFont="1" applyAlignment="1">
      <alignment vertical="center"/>
    </xf>
    <xf numFmtId="43" fontId="7" fillId="0" borderId="0" xfId="46" applyFont="1" applyAlignment="1">
      <alignment/>
    </xf>
    <xf numFmtId="43" fontId="0" fillId="0" borderId="0" xfId="0" applyNumberFormat="1" applyBorder="1" applyAlignment="1">
      <alignment/>
    </xf>
    <xf numFmtId="43" fontId="7" fillId="0" borderId="0" xfId="46" applyFont="1" applyBorder="1" applyAlignment="1">
      <alignment/>
    </xf>
    <xf numFmtId="43" fontId="0" fillId="0" borderId="10" xfId="0" applyNumberFormat="1" applyBorder="1" applyAlignment="1">
      <alignment/>
    </xf>
    <xf numFmtId="0" fontId="112" fillId="0" borderId="19" xfId="51" applyFont="1" applyBorder="1" applyAlignment="1">
      <alignment horizontal="left"/>
      <protection/>
    </xf>
    <xf numFmtId="0" fontId="113" fillId="0" borderId="19" xfId="51" applyFont="1" applyBorder="1" applyAlignment="1">
      <alignment horizontal="right"/>
      <protection/>
    </xf>
    <xf numFmtId="0" fontId="0" fillId="0" borderId="46" xfId="0" applyBorder="1" applyAlignment="1">
      <alignment/>
    </xf>
    <xf numFmtId="0" fontId="0" fillId="0" borderId="47" xfId="0" applyBorder="1" applyAlignment="1">
      <alignment/>
    </xf>
    <xf numFmtId="0" fontId="0" fillId="0" borderId="48" xfId="0" applyBorder="1" applyAlignment="1">
      <alignment/>
    </xf>
    <xf numFmtId="0" fontId="0" fillId="0" borderId="49" xfId="0" applyBorder="1" applyAlignment="1">
      <alignment/>
    </xf>
    <xf numFmtId="0" fontId="0" fillId="0" borderId="50" xfId="0" applyBorder="1" applyAlignment="1">
      <alignment/>
    </xf>
    <xf numFmtId="0" fontId="0" fillId="0" borderId="51" xfId="0" applyBorder="1" applyAlignment="1">
      <alignment/>
    </xf>
    <xf numFmtId="0" fontId="0" fillId="0" borderId="52" xfId="0" applyBorder="1" applyAlignment="1">
      <alignment/>
    </xf>
    <xf numFmtId="0" fontId="0" fillId="0" borderId="53" xfId="0" applyBorder="1" applyAlignment="1">
      <alignment/>
    </xf>
    <xf numFmtId="0" fontId="0" fillId="36" borderId="0" xfId="0" applyFont="1" applyFill="1" applyAlignment="1" quotePrefix="1">
      <alignment horizontal="left"/>
    </xf>
    <xf numFmtId="0" fontId="0" fillId="0" borderId="0" xfId="0" applyFont="1" applyBorder="1" applyAlignment="1">
      <alignment horizontal="right"/>
    </xf>
    <xf numFmtId="0" fontId="0" fillId="0" borderId="0" xfId="0" applyFont="1" applyBorder="1" applyAlignment="1" quotePrefix="1">
      <alignment horizontal="right"/>
    </xf>
    <xf numFmtId="0" fontId="0" fillId="0" borderId="0" xfId="0" applyFont="1" applyAlignment="1">
      <alignment horizontal="right"/>
    </xf>
    <xf numFmtId="0" fontId="0" fillId="0" borderId="0" xfId="0" applyAlignment="1">
      <alignment horizontal="right"/>
    </xf>
    <xf numFmtId="0" fontId="7" fillId="0" borderId="0" xfId="0" applyFont="1" applyBorder="1" applyAlignment="1">
      <alignment horizontal="right"/>
    </xf>
    <xf numFmtId="0" fontId="5" fillId="36" borderId="0" xfId="0" applyFont="1" applyFill="1" applyBorder="1" applyAlignment="1" quotePrefix="1">
      <alignment horizontal="left"/>
    </xf>
    <xf numFmtId="0" fontId="0" fillId="0" borderId="0" xfId="0" applyFill="1" applyAlignment="1" quotePrefix="1">
      <alignment horizontal="right"/>
    </xf>
    <xf numFmtId="0" fontId="0" fillId="33" borderId="0" xfId="0" applyFont="1" applyFill="1" applyBorder="1" applyAlignment="1">
      <alignment/>
    </xf>
    <xf numFmtId="0" fontId="5" fillId="33" borderId="15" xfId="0" applyFont="1" applyFill="1" applyBorder="1" applyAlignment="1">
      <alignment horizontal="center" vertical="center" wrapText="1"/>
    </xf>
    <xf numFmtId="0" fontId="5" fillId="33" borderId="0" xfId="0" applyFont="1" applyFill="1" applyBorder="1" applyAlignment="1">
      <alignment horizontal="center"/>
    </xf>
    <xf numFmtId="0" fontId="0" fillId="33" borderId="30" xfId="0" applyFont="1" applyFill="1" applyBorder="1" applyAlignment="1">
      <alignment vertical="top"/>
    </xf>
    <xf numFmtId="0" fontId="0" fillId="0" borderId="0" xfId="0" applyFont="1" applyAlignment="1">
      <alignment vertical="center"/>
    </xf>
    <xf numFmtId="0" fontId="0" fillId="0" borderId="0" xfId="0" applyFont="1" applyAlignment="1">
      <alignment/>
    </xf>
    <xf numFmtId="0" fontId="0" fillId="33" borderId="54" xfId="0" applyFont="1" applyFill="1" applyBorder="1" applyAlignment="1">
      <alignment/>
    </xf>
    <xf numFmtId="0" fontId="0" fillId="33" borderId="17" xfId="0" applyFont="1" applyFill="1" applyBorder="1" applyAlignment="1">
      <alignment/>
    </xf>
    <xf numFmtId="0" fontId="0" fillId="33" borderId="55" xfId="0" applyFont="1" applyFill="1" applyBorder="1" applyAlignment="1">
      <alignment/>
    </xf>
    <xf numFmtId="0" fontId="0" fillId="33" borderId="12" xfId="0" applyFont="1" applyFill="1" applyBorder="1" applyAlignment="1">
      <alignment/>
    </xf>
    <xf numFmtId="0" fontId="0" fillId="33" borderId="27" xfId="0" applyFont="1" applyFill="1" applyBorder="1" applyAlignment="1">
      <alignment/>
    </xf>
    <xf numFmtId="0" fontId="114" fillId="33" borderId="15" xfId="0" applyFont="1" applyFill="1" applyBorder="1" applyAlignment="1">
      <alignment/>
    </xf>
    <xf numFmtId="0" fontId="114" fillId="33" borderId="0" xfId="0" applyFont="1" applyFill="1" applyBorder="1" applyAlignment="1">
      <alignment/>
    </xf>
    <xf numFmtId="0" fontId="114" fillId="33" borderId="11" xfId="0" applyFont="1" applyFill="1" applyBorder="1" applyAlignment="1">
      <alignment/>
    </xf>
    <xf numFmtId="0" fontId="114" fillId="0" borderId="0" xfId="0" applyFont="1" applyAlignment="1">
      <alignment/>
    </xf>
    <xf numFmtId="4" fontId="7" fillId="33" borderId="56" xfId="0" applyNumberFormat="1" applyFont="1" applyFill="1" applyBorder="1" applyAlignment="1">
      <alignment vertical="top"/>
    </xf>
    <xf numFmtId="4" fontId="7" fillId="33" borderId="57" xfId="0" applyNumberFormat="1" applyFont="1" applyFill="1" applyBorder="1" applyAlignment="1">
      <alignment vertical="top"/>
    </xf>
    <xf numFmtId="4" fontId="7" fillId="33" borderId="30" xfId="0" applyNumberFormat="1" applyFont="1" applyFill="1" applyBorder="1" applyAlignment="1">
      <alignment vertical="top"/>
    </xf>
    <xf numFmtId="0" fontId="7" fillId="33" borderId="0" xfId="0" applyFont="1" applyFill="1" applyBorder="1" applyAlignment="1">
      <alignment vertical="top"/>
    </xf>
    <xf numFmtId="4" fontId="7" fillId="33" borderId="0" xfId="0" applyNumberFormat="1" applyFont="1" applyFill="1" applyBorder="1" applyAlignment="1">
      <alignment vertical="top"/>
    </xf>
    <xf numFmtId="4" fontId="7" fillId="33" borderId="58" xfId="0" applyNumberFormat="1" applyFont="1" applyFill="1" applyBorder="1" applyAlignment="1">
      <alignment vertical="top"/>
    </xf>
    <xf numFmtId="4" fontId="7" fillId="33" borderId="15" xfId="0" applyNumberFormat="1" applyFont="1" applyFill="1" applyBorder="1" applyAlignment="1">
      <alignment vertical="top"/>
    </xf>
    <xf numFmtId="0" fontId="114" fillId="33" borderId="0" xfId="0" applyFont="1" applyFill="1" applyBorder="1" applyAlignment="1">
      <alignment vertical="top"/>
    </xf>
    <xf numFmtId="4" fontId="114" fillId="33" borderId="15" xfId="0" applyNumberFormat="1" applyFont="1" applyFill="1" applyBorder="1" applyAlignment="1">
      <alignment vertical="top"/>
    </xf>
    <xf numFmtId="4" fontId="114" fillId="33" borderId="57" xfId="0" applyNumberFormat="1" applyFont="1" applyFill="1" applyBorder="1" applyAlignment="1">
      <alignment vertical="top"/>
    </xf>
    <xf numFmtId="4" fontId="114" fillId="33" borderId="59" xfId="0" applyNumberFormat="1" applyFont="1" applyFill="1" applyBorder="1" applyAlignment="1">
      <alignment vertical="top"/>
    </xf>
    <xf numFmtId="0" fontId="0" fillId="33" borderId="15" xfId="0" applyFont="1" applyFill="1" applyBorder="1" applyAlignment="1">
      <alignment vertical="top"/>
    </xf>
    <xf numFmtId="0" fontId="0" fillId="33" borderId="0" xfId="0" applyFont="1" applyFill="1" applyBorder="1" applyAlignment="1">
      <alignment vertical="top"/>
    </xf>
    <xf numFmtId="0" fontId="0" fillId="33" borderId="60" xfId="0" applyFont="1" applyFill="1" applyBorder="1" applyAlignment="1">
      <alignment vertical="top"/>
    </xf>
    <xf numFmtId="0" fontId="0" fillId="33" borderId="61" xfId="0" applyFont="1" applyFill="1" applyBorder="1" applyAlignment="1">
      <alignment vertical="top"/>
    </xf>
    <xf numFmtId="0" fontId="0" fillId="33" borderId="62" xfId="0" applyFont="1" applyFill="1" applyBorder="1" applyAlignment="1">
      <alignment vertical="top"/>
    </xf>
    <xf numFmtId="0" fontId="114" fillId="33" borderId="62" xfId="0" applyFont="1" applyFill="1" applyBorder="1" applyAlignment="1">
      <alignment vertical="top"/>
    </xf>
    <xf numFmtId="0" fontId="114" fillId="33" borderId="11" xfId="0" applyFont="1" applyFill="1" applyBorder="1" applyAlignment="1">
      <alignment vertical="top"/>
    </xf>
    <xf numFmtId="4" fontId="0" fillId="0" borderId="0" xfId="0" applyNumberFormat="1" applyFont="1" applyAlignment="1">
      <alignment horizontal="center" vertical="center"/>
    </xf>
    <xf numFmtId="0" fontId="115" fillId="33" borderId="27" xfId="51" applyFont="1" applyFill="1" applyBorder="1" applyAlignment="1">
      <alignment vertical="top"/>
      <protection/>
    </xf>
    <xf numFmtId="0" fontId="114" fillId="33" borderId="15" xfId="0" applyFont="1" applyFill="1" applyBorder="1" applyAlignment="1">
      <alignment vertical="top"/>
    </xf>
    <xf numFmtId="0" fontId="114" fillId="33" borderId="30" xfId="0" applyFont="1" applyFill="1" applyBorder="1" applyAlignment="1">
      <alignment vertical="top"/>
    </xf>
    <xf numFmtId="4" fontId="114" fillId="33" borderId="0" xfId="0" applyNumberFormat="1" applyFont="1" applyFill="1" applyBorder="1" applyAlignment="1">
      <alignment vertical="top"/>
    </xf>
    <xf numFmtId="4" fontId="114" fillId="33" borderId="30" xfId="0" applyNumberFormat="1" applyFont="1" applyFill="1" applyBorder="1" applyAlignment="1">
      <alignment vertical="top"/>
    </xf>
    <xf numFmtId="4" fontId="114" fillId="33" borderId="11" xfId="0" applyNumberFormat="1" applyFont="1" applyFill="1" applyBorder="1" applyAlignment="1">
      <alignment vertical="top"/>
    </xf>
    <xf numFmtId="0" fontId="0" fillId="33" borderId="63" xfId="0" applyFont="1" applyFill="1" applyBorder="1" applyAlignment="1">
      <alignment/>
    </xf>
    <xf numFmtId="0" fontId="0" fillId="33" borderId="10" xfId="0" applyFont="1" applyFill="1" applyBorder="1" applyAlignment="1">
      <alignment/>
    </xf>
    <xf numFmtId="0" fontId="0" fillId="33" borderId="64" xfId="0" applyFont="1" applyFill="1" applyBorder="1" applyAlignment="1">
      <alignment/>
    </xf>
    <xf numFmtId="0" fontId="114" fillId="33" borderId="63" xfId="0" applyFont="1" applyFill="1" applyBorder="1" applyAlignment="1">
      <alignment/>
    </xf>
    <xf numFmtId="0" fontId="114" fillId="33" borderId="10" xfId="0" applyFont="1" applyFill="1" applyBorder="1" applyAlignment="1">
      <alignment/>
    </xf>
    <xf numFmtId="0" fontId="114" fillId="33" borderId="64" xfId="0" applyFont="1" applyFill="1" applyBorder="1" applyAlignment="1">
      <alignment/>
    </xf>
    <xf numFmtId="0" fontId="114" fillId="33" borderId="14" xfId="0" applyFont="1" applyFill="1" applyBorder="1" applyAlignment="1">
      <alignment/>
    </xf>
    <xf numFmtId="0" fontId="114" fillId="33" borderId="21" xfId="0" applyFont="1" applyFill="1" applyBorder="1" applyAlignment="1">
      <alignment/>
    </xf>
    <xf numFmtId="0" fontId="50" fillId="33" borderId="0" xfId="0" applyFont="1" applyFill="1" applyBorder="1" applyAlignment="1">
      <alignment/>
    </xf>
    <xf numFmtId="4" fontId="50" fillId="33" borderId="40" xfId="0" applyNumberFormat="1" applyFont="1" applyFill="1" applyBorder="1" applyAlignment="1">
      <alignment/>
    </xf>
    <xf numFmtId="0" fontId="116" fillId="33" borderId="0" xfId="0" applyFont="1" applyFill="1" applyBorder="1" applyAlignment="1">
      <alignment/>
    </xf>
    <xf numFmtId="4" fontId="50" fillId="33" borderId="26" xfId="0" applyNumberFormat="1" applyFont="1" applyFill="1" applyBorder="1" applyAlignment="1">
      <alignment/>
    </xf>
    <xf numFmtId="0" fontId="114" fillId="0" borderId="0" xfId="0" applyFont="1" applyBorder="1" applyAlignment="1">
      <alignment/>
    </xf>
    <xf numFmtId="0" fontId="114" fillId="0" borderId="11" xfId="0" applyFont="1" applyBorder="1" applyAlignment="1">
      <alignment/>
    </xf>
    <xf numFmtId="4" fontId="50" fillId="33" borderId="0" xfId="0" applyNumberFormat="1" applyFont="1" applyFill="1" applyBorder="1" applyAlignment="1">
      <alignment/>
    </xf>
    <xf numFmtId="4" fontId="50" fillId="33" borderId="11" xfId="0" applyNumberFormat="1" applyFont="1" applyFill="1" applyBorder="1" applyAlignment="1">
      <alignment/>
    </xf>
    <xf numFmtId="0" fontId="50" fillId="33" borderId="11" xfId="0" applyFont="1" applyFill="1" applyBorder="1" applyAlignment="1">
      <alignment/>
    </xf>
    <xf numFmtId="0" fontId="117" fillId="33" borderId="0" xfId="0" applyFont="1" applyFill="1" applyBorder="1" applyAlignment="1">
      <alignment/>
    </xf>
    <xf numFmtId="4" fontId="117" fillId="33" borderId="0" xfId="0" applyNumberFormat="1" applyFont="1" applyFill="1" applyBorder="1" applyAlignment="1">
      <alignment/>
    </xf>
    <xf numFmtId="4" fontId="117" fillId="33" borderId="11" xfId="0" applyNumberFormat="1" applyFont="1" applyFill="1" applyBorder="1" applyAlignment="1">
      <alignment/>
    </xf>
    <xf numFmtId="0" fontId="0" fillId="33" borderId="11" xfId="0" applyFont="1" applyFill="1" applyBorder="1" applyAlignment="1">
      <alignment/>
    </xf>
    <xf numFmtId="0" fontId="0" fillId="0" borderId="12" xfId="0" applyFont="1" applyFill="1" applyBorder="1" applyAlignment="1">
      <alignment/>
    </xf>
    <xf numFmtId="0" fontId="0" fillId="0" borderId="0" xfId="0" applyFont="1" applyFill="1" applyBorder="1" applyAlignment="1">
      <alignment/>
    </xf>
    <xf numFmtId="0" fontId="0" fillId="0" borderId="11" xfId="0" applyFont="1" applyFill="1" applyBorder="1" applyAlignment="1">
      <alignment/>
    </xf>
    <xf numFmtId="0" fontId="0" fillId="0" borderId="13" xfId="0" applyFont="1" applyFill="1" applyBorder="1" applyAlignment="1">
      <alignment/>
    </xf>
    <xf numFmtId="0" fontId="0" fillId="0" borderId="10" xfId="0" applyFont="1" applyFill="1" applyBorder="1" applyAlignment="1">
      <alignment/>
    </xf>
    <xf numFmtId="0" fontId="0" fillId="0" borderId="14" xfId="0" applyFont="1" applyFill="1" applyBorder="1" applyAlignment="1">
      <alignment/>
    </xf>
    <xf numFmtId="0" fontId="10" fillId="33" borderId="12" xfId="0" applyFont="1" applyFill="1" applyBorder="1" applyAlignment="1">
      <alignment horizontal="center" vertical="top" wrapText="1"/>
    </xf>
    <xf numFmtId="0" fontId="10" fillId="33" borderId="12" xfId="0" applyFont="1" applyFill="1" applyBorder="1" applyAlignment="1">
      <alignment vertical="top"/>
    </xf>
    <xf numFmtId="3" fontId="104" fillId="33" borderId="65" xfId="51" applyNumberFormat="1" applyFont="1" applyFill="1" applyBorder="1" applyAlignment="1">
      <alignment vertical="center" wrapText="1"/>
      <protection/>
    </xf>
    <xf numFmtId="0" fontId="118" fillId="33" borderId="23" xfId="0" applyFont="1" applyFill="1" applyBorder="1" applyAlignment="1">
      <alignment horizontal="center"/>
    </xf>
    <xf numFmtId="0" fontId="118" fillId="33" borderId="35" xfId="0" applyFont="1" applyFill="1" applyBorder="1" applyAlignment="1">
      <alignment/>
    </xf>
    <xf numFmtId="3" fontId="32" fillId="33" borderId="65" xfId="0" applyNumberFormat="1" applyFont="1" applyFill="1" applyBorder="1" applyAlignment="1">
      <alignment vertical="center" wrapText="1"/>
    </xf>
    <xf numFmtId="0" fontId="106" fillId="0" borderId="16" xfId="0" applyFont="1" applyBorder="1" applyAlignment="1">
      <alignment horizontal="center"/>
    </xf>
    <xf numFmtId="0" fontId="106" fillId="0" borderId="16" xfId="0" applyFont="1" applyBorder="1" applyAlignment="1" quotePrefix="1">
      <alignment horizontal="center"/>
    </xf>
    <xf numFmtId="0" fontId="0" fillId="0" borderId="34" xfId="0" applyFont="1" applyBorder="1" applyAlignment="1">
      <alignment horizontal="center" vertical="center"/>
    </xf>
    <xf numFmtId="0" fontId="0" fillId="0" borderId="36" xfId="0" applyFont="1" applyBorder="1" applyAlignment="1">
      <alignment horizontal="center" vertical="center"/>
    </xf>
    <xf numFmtId="4" fontId="0" fillId="0" borderId="15" xfId="0" applyNumberFormat="1" applyFont="1" applyBorder="1" applyAlignment="1">
      <alignment horizontal="center" vertical="center"/>
    </xf>
    <xf numFmtId="0" fontId="0" fillId="0" borderId="15" xfId="0" applyFont="1" applyBorder="1" applyAlignment="1">
      <alignment horizontal="center" vertical="center"/>
    </xf>
    <xf numFmtId="0" fontId="5" fillId="0" borderId="0" xfId="0" applyFont="1" applyFill="1" applyAlignment="1">
      <alignment vertical="center" wrapText="1"/>
    </xf>
    <xf numFmtId="0" fontId="0" fillId="0" borderId="0" xfId="0" applyFont="1" applyFill="1" applyAlignment="1">
      <alignment vertical="center"/>
    </xf>
    <xf numFmtId="0" fontId="5" fillId="0" borderId="0" xfId="0" applyFont="1" applyAlignment="1">
      <alignment horizontal="left" vertical="center"/>
    </xf>
    <xf numFmtId="0" fontId="0" fillId="33" borderId="0" xfId="0" applyFill="1" applyAlignment="1">
      <alignment horizontal="center"/>
    </xf>
    <xf numFmtId="0" fontId="0" fillId="0" borderId="0" xfId="0" applyFill="1" applyBorder="1" applyAlignment="1">
      <alignment horizontal="center"/>
    </xf>
    <xf numFmtId="0" fontId="100" fillId="0" borderId="0" xfId="0" applyFont="1" applyAlignment="1">
      <alignment horizontal="center"/>
    </xf>
    <xf numFmtId="0" fontId="0" fillId="0" borderId="0" xfId="0" applyAlignment="1">
      <alignment horizontal="center"/>
    </xf>
    <xf numFmtId="0" fontId="3" fillId="0" borderId="27" xfId="0" applyFont="1" applyFill="1" applyBorder="1" applyAlignment="1">
      <alignment vertical="center"/>
    </xf>
    <xf numFmtId="0" fontId="3" fillId="0" borderId="30" xfId="0" applyFont="1" applyFill="1" applyBorder="1" applyAlignment="1">
      <alignment vertical="center"/>
    </xf>
    <xf numFmtId="0" fontId="96" fillId="33" borderId="17" xfId="0" applyFont="1" applyFill="1" applyBorder="1" applyAlignment="1">
      <alignment horizontal="center" vertical="center" wrapText="1"/>
    </xf>
    <xf numFmtId="0" fontId="97" fillId="33" borderId="65" xfId="0" applyFont="1" applyFill="1" applyBorder="1" applyAlignment="1">
      <alignment/>
    </xf>
    <xf numFmtId="0" fontId="4" fillId="33" borderId="17" xfId="0" applyFont="1" applyFill="1" applyBorder="1" applyAlignment="1">
      <alignment horizontal="center" vertical="center" wrapText="1"/>
    </xf>
    <xf numFmtId="0" fontId="0" fillId="33" borderId="65" xfId="0" applyFill="1" applyBorder="1" applyAlignment="1">
      <alignment/>
    </xf>
    <xf numFmtId="0" fontId="12" fillId="37" borderId="31" xfId="0" applyFont="1" applyFill="1" applyBorder="1" applyAlignment="1">
      <alignment vertical="center" wrapText="1"/>
    </xf>
    <xf numFmtId="0" fontId="12" fillId="37" borderId="24" xfId="0" applyFont="1" applyFill="1" applyBorder="1" applyAlignment="1">
      <alignment vertical="center" wrapText="1"/>
    </xf>
    <xf numFmtId="0" fontId="12" fillId="37" borderId="45" xfId="0" applyFont="1" applyFill="1" applyBorder="1" applyAlignment="1">
      <alignment horizontal="center" vertical="center" wrapText="1"/>
    </xf>
    <xf numFmtId="0" fontId="39" fillId="0" borderId="24" xfId="0" applyFont="1" applyBorder="1" applyAlignment="1">
      <alignment horizontal="left"/>
    </xf>
    <xf numFmtId="0" fontId="35" fillId="0" borderId="16" xfId="0" applyFont="1" applyFill="1" applyBorder="1" applyAlignment="1" quotePrefix="1">
      <alignment horizontal="left" vertical="center" shrinkToFit="1"/>
    </xf>
    <xf numFmtId="0" fontId="97" fillId="38" borderId="0" xfId="0" applyFont="1" applyFill="1" applyAlignment="1">
      <alignment/>
    </xf>
    <xf numFmtId="0" fontId="97" fillId="38" borderId="0" xfId="0" applyFont="1" applyFill="1" applyBorder="1" applyAlignment="1">
      <alignment/>
    </xf>
    <xf numFmtId="0" fontId="119" fillId="38" borderId="0" xfId="0" applyFont="1" applyFill="1" applyAlignment="1">
      <alignment vertical="center" wrapText="1"/>
    </xf>
    <xf numFmtId="0" fontId="120" fillId="38" borderId="0" xfId="0" applyFont="1" applyFill="1" applyAlignment="1">
      <alignment horizontal="left" vertical="center" wrapText="1"/>
    </xf>
    <xf numFmtId="0" fontId="120" fillId="38" borderId="0" xfId="0" applyFont="1" applyFill="1" applyAlignment="1">
      <alignment vertical="center"/>
    </xf>
    <xf numFmtId="0" fontId="119" fillId="39" borderId="0" xfId="0" applyFont="1" applyFill="1" applyAlignment="1">
      <alignment vertical="center" wrapText="1"/>
    </xf>
    <xf numFmtId="0" fontId="120" fillId="39" borderId="0" xfId="0" applyFont="1" applyFill="1" applyAlignment="1">
      <alignment horizontal="left" vertical="center" wrapText="1"/>
    </xf>
    <xf numFmtId="0" fontId="120" fillId="39" borderId="0" xfId="0" applyFont="1" applyFill="1" applyAlignment="1">
      <alignment vertical="center"/>
    </xf>
    <xf numFmtId="0" fontId="96" fillId="39" borderId="0" xfId="0" applyFont="1" applyFill="1" applyAlignment="1" quotePrefix="1">
      <alignment horizontal="left" vertical="center"/>
    </xf>
    <xf numFmtId="0" fontId="96" fillId="39" borderId="0" xfId="0" applyFont="1" applyFill="1" applyAlignment="1">
      <alignment horizontal="justify" vertical="center"/>
    </xf>
    <xf numFmtId="0" fontId="96" fillId="39" borderId="0" xfId="0" applyFont="1" applyFill="1" applyAlignment="1">
      <alignment horizontal="left" vertical="center"/>
    </xf>
    <xf numFmtId="0" fontId="5" fillId="39" borderId="0" xfId="0" applyFont="1" applyFill="1" applyAlignment="1">
      <alignment vertical="center" wrapText="1"/>
    </xf>
    <xf numFmtId="0" fontId="0" fillId="39" borderId="0" xfId="0" applyFont="1" applyFill="1" applyAlignment="1">
      <alignment vertical="center"/>
    </xf>
    <xf numFmtId="0" fontId="0" fillId="39" borderId="0" xfId="0" applyFont="1" applyFill="1" applyAlignment="1">
      <alignment/>
    </xf>
    <xf numFmtId="0" fontId="0" fillId="39" borderId="0" xfId="0" applyFont="1" applyFill="1" applyAlignment="1">
      <alignment/>
    </xf>
    <xf numFmtId="0" fontId="114" fillId="39" borderId="0" xfId="0" applyFont="1" applyFill="1" applyAlignment="1">
      <alignment/>
    </xf>
    <xf numFmtId="0" fontId="0" fillId="39" borderId="0" xfId="0" applyFont="1" applyFill="1" applyBorder="1" applyAlignment="1">
      <alignment/>
    </xf>
    <xf numFmtId="0" fontId="7" fillId="36" borderId="20" xfId="0" applyFont="1" applyFill="1" applyBorder="1" applyAlignment="1">
      <alignment horizontal="left" vertical="top"/>
    </xf>
    <xf numFmtId="0" fontId="7" fillId="36" borderId="20" xfId="0" applyFont="1" applyFill="1" applyBorder="1" applyAlignment="1">
      <alignment horizontal="left" vertical="top" wrapText="1"/>
    </xf>
    <xf numFmtId="0" fontId="7" fillId="36" borderId="20" xfId="0" applyFont="1" applyFill="1" applyBorder="1" applyAlignment="1">
      <alignment vertical="top"/>
    </xf>
    <xf numFmtId="3" fontId="7" fillId="36" borderId="20" xfId="0" applyNumberFormat="1" applyFont="1" applyFill="1" applyBorder="1" applyAlignment="1">
      <alignment horizontal="center" vertical="center"/>
    </xf>
    <xf numFmtId="3" fontId="7" fillId="36" borderId="20" xfId="0" applyNumberFormat="1" applyFont="1" applyFill="1" applyBorder="1" applyAlignment="1">
      <alignment horizontal="right" vertical="top"/>
    </xf>
    <xf numFmtId="3" fontId="8" fillId="36" borderId="20" xfId="0" applyNumberFormat="1" applyFont="1" applyFill="1" applyBorder="1" applyAlignment="1">
      <alignment horizontal="center" vertical="top"/>
    </xf>
    <xf numFmtId="0" fontId="7" fillId="36" borderId="0" xfId="0" applyFont="1" applyFill="1" applyBorder="1" applyAlignment="1">
      <alignment horizontal="left" vertical="top"/>
    </xf>
    <xf numFmtId="0" fontId="7" fillId="36" borderId="0" xfId="0" applyFont="1" applyFill="1" applyBorder="1" applyAlignment="1">
      <alignment horizontal="left"/>
    </xf>
    <xf numFmtId="0" fontId="7" fillId="36" borderId="0" xfId="0" applyFont="1" applyFill="1" applyBorder="1" applyAlignment="1">
      <alignment horizontal="left" vertical="top" wrapText="1"/>
    </xf>
    <xf numFmtId="0" fontId="7" fillId="36" borderId="0" xfId="0" applyFont="1" applyFill="1" applyBorder="1" applyAlignment="1">
      <alignment/>
    </xf>
    <xf numFmtId="3" fontId="7" fillId="36" borderId="0" xfId="0" applyNumberFormat="1" applyFont="1" applyFill="1" applyBorder="1" applyAlignment="1">
      <alignment horizontal="center" vertical="center"/>
    </xf>
    <xf numFmtId="3" fontId="7" fillId="36" borderId="0" xfId="0" applyNumberFormat="1" applyFont="1" applyFill="1" applyBorder="1" applyAlignment="1">
      <alignment/>
    </xf>
    <xf numFmtId="4" fontId="109" fillId="0" borderId="0" xfId="0" applyNumberFormat="1" applyFont="1" applyBorder="1" applyAlignment="1">
      <alignment horizontal="right" vertical="center"/>
    </xf>
    <xf numFmtId="4" fontId="102" fillId="37" borderId="16" xfId="0" applyNumberFormat="1" applyFont="1" applyFill="1" applyBorder="1" applyAlignment="1">
      <alignment horizontal="right" vertical="center"/>
    </xf>
    <xf numFmtId="0" fontId="39" fillId="0" borderId="31" xfId="0" applyFont="1" applyBorder="1" applyAlignment="1" quotePrefix="1">
      <alignment horizontal="left"/>
    </xf>
    <xf numFmtId="0" fontId="39" fillId="0" borderId="24" xfId="0" applyFont="1" applyBorder="1" applyAlignment="1" quotePrefix="1">
      <alignment horizontal="left"/>
    </xf>
    <xf numFmtId="0" fontId="39" fillId="0" borderId="24" xfId="0" applyFont="1" applyBorder="1" applyAlignment="1">
      <alignment horizontal="left"/>
    </xf>
    <xf numFmtId="0" fontId="77" fillId="33" borderId="27" xfId="0" applyFont="1" applyFill="1" applyBorder="1" applyAlignment="1">
      <alignment horizontal="center" vertical="center"/>
    </xf>
    <xf numFmtId="0" fontId="94" fillId="33" borderId="27" xfId="0" applyFont="1" applyFill="1" applyBorder="1" applyAlignment="1">
      <alignment horizontal="center"/>
    </xf>
    <xf numFmtId="3" fontId="121" fillId="33" borderId="27" xfId="51" applyNumberFormat="1" applyFont="1" applyFill="1" applyBorder="1" applyAlignment="1">
      <alignment horizontal="left" vertical="top" wrapText="1"/>
      <protection/>
    </xf>
    <xf numFmtId="3" fontId="104" fillId="33" borderId="27" xfId="51" applyNumberFormat="1" applyFont="1" applyFill="1" applyBorder="1" applyAlignment="1">
      <alignment vertical="center" wrapText="1"/>
      <protection/>
    </xf>
    <xf numFmtId="0" fontId="105" fillId="33" borderId="15" xfId="0" applyFont="1" applyFill="1" applyBorder="1" applyAlignment="1">
      <alignment/>
    </xf>
    <xf numFmtId="4" fontId="105" fillId="33" borderId="15" xfId="0" applyNumberFormat="1" applyFont="1" applyFill="1" applyBorder="1" applyAlignment="1">
      <alignment/>
    </xf>
    <xf numFmtId="4" fontId="106" fillId="33" borderId="0" xfId="0" applyNumberFormat="1" applyFont="1" applyFill="1" applyBorder="1" applyAlignment="1">
      <alignment/>
    </xf>
    <xf numFmtId="4" fontId="106" fillId="33" borderId="30" xfId="0" applyNumberFormat="1" applyFont="1" applyFill="1" applyBorder="1" applyAlignment="1">
      <alignment/>
    </xf>
    <xf numFmtId="4" fontId="105" fillId="33" borderId="0" xfId="0" applyNumberFormat="1" applyFont="1" applyFill="1" applyBorder="1" applyAlignment="1">
      <alignment/>
    </xf>
    <xf numFmtId="4" fontId="105" fillId="33" borderId="30" xfId="0" applyNumberFormat="1" applyFont="1" applyFill="1" applyBorder="1" applyAlignment="1">
      <alignment/>
    </xf>
    <xf numFmtId="0" fontId="5" fillId="33" borderId="15" xfId="0" applyFont="1" applyFill="1" applyBorder="1" applyAlignment="1" quotePrefix="1">
      <alignment horizontal="center"/>
    </xf>
    <xf numFmtId="4" fontId="16" fillId="0" borderId="0" xfId="0" applyNumberFormat="1" applyFont="1" applyAlignment="1">
      <alignment vertical="center"/>
    </xf>
    <xf numFmtId="0" fontId="0" fillId="0" borderId="16" xfId="0" applyFont="1" applyBorder="1" applyAlignment="1">
      <alignment horizontal="center" vertical="center"/>
    </xf>
    <xf numFmtId="0" fontId="0" fillId="0" borderId="0" xfId="0" applyFont="1" applyBorder="1" applyAlignment="1">
      <alignment vertical="center"/>
    </xf>
    <xf numFmtId="165" fontId="0" fillId="0" borderId="0" xfId="53" applyNumberFormat="1" applyFont="1" applyAlignment="1">
      <alignment horizontal="center" vertical="center"/>
    </xf>
    <xf numFmtId="0" fontId="114" fillId="0" borderId="0" xfId="0" applyFont="1" applyFill="1" applyAlignment="1">
      <alignment vertical="center"/>
    </xf>
    <xf numFmtId="0" fontId="114" fillId="39" borderId="0" xfId="0" applyFont="1" applyFill="1" applyAlignment="1">
      <alignment vertical="center"/>
    </xf>
    <xf numFmtId="4" fontId="7" fillId="0" borderId="0" xfId="0" applyNumberFormat="1" applyFont="1" applyAlignment="1">
      <alignment horizontal="center" vertical="center"/>
    </xf>
    <xf numFmtId="0" fontId="0" fillId="0" borderId="28"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5" fillId="0" borderId="12" xfId="0" applyFont="1" applyBorder="1" applyAlignment="1">
      <alignment horizontal="center" vertical="center"/>
    </xf>
    <xf numFmtId="0" fontId="5" fillId="0" borderId="0" xfId="0" applyFont="1" applyBorder="1" applyAlignment="1">
      <alignment horizontal="center" vertical="center"/>
    </xf>
    <xf numFmtId="0" fontId="5" fillId="0" borderId="11" xfId="0" applyFont="1" applyBorder="1" applyAlignment="1">
      <alignment horizontal="center" vertical="center"/>
    </xf>
    <xf numFmtId="0" fontId="0" fillId="0" borderId="12" xfId="0" applyFont="1" applyBorder="1" applyAlignment="1">
      <alignment vertical="center"/>
    </xf>
    <xf numFmtId="0" fontId="7" fillId="0" borderId="0" xfId="0" applyFont="1" applyBorder="1" applyAlignment="1">
      <alignment vertical="center"/>
    </xf>
    <xf numFmtId="0" fontId="0" fillId="0" borderId="11" xfId="0" applyFont="1" applyBorder="1" applyAlignment="1">
      <alignment vertical="center"/>
    </xf>
    <xf numFmtId="0" fontId="114" fillId="0" borderId="0" xfId="0" applyFont="1" applyAlignment="1">
      <alignment vertical="center"/>
    </xf>
    <xf numFmtId="0" fontId="5" fillId="0" borderId="0" xfId="0" applyFont="1" applyBorder="1" applyAlignment="1">
      <alignment vertical="center"/>
    </xf>
    <xf numFmtId="4" fontId="7" fillId="0" borderId="0" xfId="0" applyNumberFormat="1" applyFont="1" applyBorder="1" applyAlignment="1">
      <alignment vertical="center"/>
    </xf>
    <xf numFmtId="10" fontId="7" fillId="0" borderId="0" xfId="0" applyNumberFormat="1" applyFont="1" applyBorder="1" applyAlignment="1">
      <alignment vertical="center"/>
    </xf>
    <xf numFmtId="0" fontId="0" fillId="0" borderId="0" xfId="0" applyFont="1" applyBorder="1" applyAlignment="1">
      <alignment horizontal="left" vertical="center"/>
    </xf>
    <xf numFmtId="4" fontId="7" fillId="0" borderId="40" xfId="0" applyNumberFormat="1" applyFont="1" applyBorder="1" applyAlignment="1">
      <alignment vertical="center"/>
    </xf>
    <xf numFmtId="0" fontId="0" fillId="0" borderId="13" xfId="0" applyFont="1" applyBorder="1" applyAlignment="1">
      <alignment vertical="center"/>
    </xf>
    <xf numFmtId="0" fontId="0" fillId="0" borderId="10" xfId="0" applyFont="1" applyBorder="1" applyAlignment="1">
      <alignment vertical="center"/>
    </xf>
    <xf numFmtId="0" fontId="0" fillId="0" borderId="14" xfId="0" applyFont="1" applyBorder="1" applyAlignment="1">
      <alignment vertical="center"/>
    </xf>
    <xf numFmtId="0" fontId="5" fillId="0" borderId="16" xfId="0" applyFont="1" applyBorder="1" applyAlignment="1">
      <alignment horizontal="center" vertical="center"/>
    </xf>
    <xf numFmtId="4" fontId="5" fillId="0" borderId="27" xfId="0" applyNumberFormat="1" applyFont="1" applyBorder="1" applyAlignment="1">
      <alignment vertical="center"/>
    </xf>
    <xf numFmtId="4" fontId="0" fillId="0" borderId="17" xfId="0" applyNumberFormat="1" applyFont="1" applyBorder="1" applyAlignment="1">
      <alignment vertical="center"/>
    </xf>
    <xf numFmtId="4" fontId="0" fillId="0" borderId="27" xfId="0" applyNumberFormat="1" applyFont="1" applyBorder="1" applyAlignment="1">
      <alignment vertical="center"/>
    </xf>
    <xf numFmtId="4" fontId="5" fillId="0" borderId="65" xfId="0" applyNumberFormat="1" applyFont="1" applyBorder="1" applyAlignment="1">
      <alignment vertical="center"/>
    </xf>
    <xf numFmtId="4" fontId="0" fillId="0" borderId="65" xfId="0" applyNumberFormat="1" applyFont="1" applyBorder="1" applyAlignment="1">
      <alignment vertical="center"/>
    </xf>
    <xf numFmtId="4" fontId="5" fillId="0" borderId="0" xfId="0" applyNumberFormat="1" applyFont="1" applyBorder="1" applyAlignment="1">
      <alignment vertical="center"/>
    </xf>
    <xf numFmtId="4" fontId="0" fillId="0" borderId="0" xfId="0" applyNumberFormat="1" applyFont="1" applyBorder="1" applyAlignment="1">
      <alignment vertical="center"/>
    </xf>
    <xf numFmtId="4" fontId="5" fillId="0" borderId="40" xfId="0" applyNumberFormat="1" applyFont="1" applyBorder="1" applyAlignment="1">
      <alignment horizontal="right" vertical="center"/>
    </xf>
    <xf numFmtId="4" fontId="0" fillId="0" borderId="40" xfId="0" applyNumberFormat="1" applyFont="1" applyBorder="1" applyAlignment="1">
      <alignment horizontal="right" vertical="center"/>
    </xf>
    <xf numFmtId="10" fontId="0" fillId="0" borderId="0" xfId="0" applyNumberFormat="1" applyFont="1" applyAlignment="1">
      <alignment horizontal="center" vertical="center"/>
    </xf>
    <xf numFmtId="0" fontId="121" fillId="4" borderId="32" xfId="0" applyFont="1" applyFill="1" applyBorder="1" applyAlignment="1">
      <alignment horizontal="center" vertical="center"/>
    </xf>
    <xf numFmtId="0" fontId="122" fillId="4" borderId="31" xfId="0" applyFont="1" applyFill="1" applyBorder="1" applyAlignment="1" quotePrefix="1">
      <alignment horizontal="center" vertical="center"/>
    </xf>
    <xf numFmtId="0" fontId="122" fillId="4" borderId="45" xfId="0" applyFont="1" applyFill="1" applyBorder="1" applyAlignment="1">
      <alignment horizontal="center" vertical="center"/>
    </xf>
    <xf numFmtId="0" fontId="121" fillId="4" borderId="15" xfId="0" applyFont="1" applyFill="1" applyBorder="1" applyAlignment="1">
      <alignment horizontal="center" vertical="center"/>
    </xf>
    <xf numFmtId="0" fontId="50" fillId="4" borderId="32" xfId="0" applyFont="1" applyFill="1" applyBorder="1" applyAlignment="1">
      <alignment horizontal="center" vertical="center"/>
    </xf>
    <xf numFmtId="0" fontId="50" fillId="4" borderId="34" xfId="0" applyFont="1" applyFill="1" applyBorder="1" applyAlignment="1" quotePrefix="1">
      <alignment horizontal="center" vertical="center"/>
    </xf>
    <xf numFmtId="0" fontId="0" fillId="4" borderId="15" xfId="0" applyFont="1" applyFill="1" applyBorder="1" applyAlignment="1">
      <alignment vertical="center"/>
    </xf>
    <xf numFmtId="0" fontId="0" fillId="4" borderId="30" xfId="0" applyFont="1" applyFill="1" applyBorder="1" applyAlignment="1">
      <alignment vertical="center"/>
    </xf>
    <xf numFmtId="0" fontId="0" fillId="4" borderId="15" xfId="0" applyFont="1" applyFill="1" applyBorder="1" applyAlignment="1">
      <alignment horizontal="center" vertical="center"/>
    </xf>
    <xf numFmtId="4" fontId="0" fillId="4" borderId="30" xfId="0" applyNumberFormat="1" applyFont="1" applyFill="1" applyBorder="1" applyAlignment="1">
      <alignment vertical="center"/>
    </xf>
    <xf numFmtId="0" fontId="7" fillId="0" borderId="0" xfId="0" applyFont="1" applyAlignment="1">
      <alignment vertical="center"/>
    </xf>
    <xf numFmtId="0" fontId="5" fillId="4" borderId="15" xfId="0" applyFont="1" applyFill="1" applyBorder="1" applyAlignment="1">
      <alignment horizontal="center" vertical="center"/>
    </xf>
    <xf numFmtId="0" fontId="7" fillId="4" borderId="15" xfId="0" applyFont="1" applyFill="1" applyBorder="1" applyAlignment="1">
      <alignment horizontal="center" vertical="center"/>
    </xf>
    <xf numFmtId="0" fontId="7" fillId="4" borderId="36" xfId="0" applyFont="1" applyFill="1" applyBorder="1" applyAlignment="1">
      <alignment vertical="center"/>
    </xf>
    <xf numFmtId="4" fontId="0" fillId="4" borderId="36" xfId="0" applyNumberFormat="1" applyFont="1" applyFill="1" applyBorder="1" applyAlignment="1">
      <alignment vertical="center"/>
    </xf>
    <xf numFmtId="0" fontId="0" fillId="0" borderId="0" xfId="0" applyFont="1" applyFill="1" applyBorder="1" applyAlignment="1">
      <alignment vertical="center"/>
    </xf>
    <xf numFmtId="49" fontId="5" fillId="4" borderId="15" xfId="0" applyNumberFormat="1" applyFont="1" applyFill="1" applyBorder="1" applyAlignment="1">
      <alignment horizontal="center" vertical="center"/>
    </xf>
    <xf numFmtId="4" fontId="0" fillId="4" borderId="66" xfId="0" applyNumberFormat="1" applyFont="1" applyFill="1" applyBorder="1" applyAlignment="1">
      <alignment vertical="center"/>
    </xf>
    <xf numFmtId="0" fontId="0" fillId="4" borderId="35" xfId="0" applyFont="1" applyFill="1" applyBorder="1" applyAlignment="1">
      <alignment vertical="center"/>
    </xf>
    <xf numFmtId="0" fontId="0" fillId="4" borderId="36" xfId="0" applyFont="1" applyFill="1" applyBorder="1" applyAlignment="1">
      <alignment vertical="center"/>
    </xf>
    <xf numFmtId="0" fontId="96" fillId="40" borderId="0" xfId="0" applyFont="1" applyFill="1" applyBorder="1" applyAlignment="1">
      <alignment horizontal="center" vertical="center" wrapText="1"/>
    </xf>
    <xf numFmtId="0" fontId="96" fillId="40" borderId="32" xfId="0" applyFont="1" applyFill="1" applyBorder="1" applyAlignment="1">
      <alignment horizontal="center" vertical="center" wrapText="1"/>
    </xf>
    <xf numFmtId="0" fontId="8" fillId="0" borderId="20" xfId="0" applyFont="1" applyBorder="1" applyAlignment="1">
      <alignment horizontal="center" shrinkToFit="1"/>
    </xf>
    <xf numFmtId="0" fontId="96" fillId="40" borderId="0" xfId="0" applyFont="1" applyFill="1" applyBorder="1" applyAlignment="1">
      <alignment horizontal="center" vertical="center" wrapText="1"/>
    </xf>
    <xf numFmtId="0" fontId="8" fillId="0" borderId="12" xfId="0" applyFont="1" applyBorder="1" applyAlignment="1">
      <alignment horizontal="center" vertical="center"/>
    </xf>
    <xf numFmtId="0" fontId="7" fillId="37" borderId="0" xfId="0" applyFont="1" applyFill="1" applyBorder="1" applyAlignment="1">
      <alignment horizontal="left" vertical="center"/>
    </xf>
    <xf numFmtId="0" fontId="7" fillId="37" borderId="0" xfId="0" applyFont="1" applyFill="1" applyBorder="1" applyAlignment="1">
      <alignment vertical="center"/>
    </xf>
    <xf numFmtId="166" fontId="114" fillId="0" borderId="0" xfId="0" applyNumberFormat="1" applyFont="1" applyAlignment="1">
      <alignment/>
    </xf>
    <xf numFmtId="0" fontId="114" fillId="0" borderId="0" xfId="0" applyFont="1" applyAlignment="1">
      <alignment horizontal="center"/>
    </xf>
    <xf numFmtId="3" fontId="8" fillId="37" borderId="0" xfId="0" applyNumberFormat="1" applyFont="1" applyFill="1" applyBorder="1" applyAlignment="1">
      <alignment horizontal="left" vertical="center"/>
    </xf>
    <xf numFmtId="3" fontId="7" fillId="37" borderId="0" xfId="0" applyNumberFormat="1" applyFont="1" applyFill="1" applyBorder="1" applyAlignment="1">
      <alignment horizontal="left" vertical="center"/>
    </xf>
    <xf numFmtId="0" fontId="8" fillId="0" borderId="0" xfId="0" applyFont="1" applyBorder="1" applyAlignment="1">
      <alignment horizontal="center" vertical="center"/>
    </xf>
    <xf numFmtId="43" fontId="7" fillId="37" borderId="0" xfId="46" applyFont="1" applyFill="1" applyBorder="1" applyAlignment="1">
      <alignment horizontal="right" vertical="top"/>
    </xf>
    <xf numFmtId="0" fontId="7" fillId="36" borderId="0" xfId="0" applyFont="1" applyFill="1" applyBorder="1" applyAlignment="1">
      <alignment vertical="top"/>
    </xf>
    <xf numFmtId="3" fontId="7" fillId="36" borderId="0" xfId="0" applyNumberFormat="1" applyFont="1" applyFill="1" applyBorder="1" applyAlignment="1">
      <alignment horizontal="right" vertical="top"/>
    </xf>
    <xf numFmtId="0" fontId="7" fillId="0" borderId="0" xfId="0" applyFont="1" applyBorder="1" applyAlignment="1">
      <alignment horizontal="center" wrapText="1"/>
    </xf>
    <xf numFmtId="3" fontId="7" fillId="4" borderId="0" xfId="0" applyNumberFormat="1" applyFont="1" applyFill="1" applyBorder="1" applyAlignment="1">
      <alignment horizontal="right" vertical="top"/>
    </xf>
    <xf numFmtId="0" fontId="8" fillId="0" borderId="20" xfId="0" applyFont="1" applyBorder="1" applyAlignment="1">
      <alignment shrinkToFit="1"/>
    </xf>
    <xf numFmtId="0" fontId="8" fillId="0" borderId="12" xfId="0" applyFont="1" applyBorder="1" applyAlignment="1">
      <alignment horizontal="center"/>
    </xf>
    <xf numFmtId="0" fontId="8" fillId="0" borderId="0" xfId="0" applyFont="1" applyBorder="1" applyAlignment="1">
      <alignment horizontal="center"/>
    </xf>
    <xf numFmtId="3" fontId="7" fillId="36" borderId="0" xfId="0" applyNumberFormat="1" applyFont="1" applyFill="1" applyBorder="1" applyAlignment="1">
      <alignment horizontal="left" vertical="top"/>
    </xf>
    <xf numFmtId="0" fontId="54" fillId="0" borderId="0" xfId="51" applyFont="1" applyBorder="1" applyAlignment="1" quotePrefix="1">
      <alignment horizontal="justify" vertical="center" wrapText="1"/>
      <protection/>
    </xf>
    <xf numFmtId="0" fontId="54" fillId="0" borderId="0" xfId="51" applyFont="1" applyBorder="1" applyAlignment="1">
      <alignment horizontal="justify" vertical="center" wrapText="1"/>
      <protection/>
    </xf>
    <xf numFmtId="0" fontId="5" fillId="0" borderId="47" xfId="0" applyFont="1" applyBorder="1" applyAlignment="1">
      <alignment horizontal="left"/>
    </xf>
    <xf numFmtId="0" fontId="39" fillId="0" borderId="31" xfId="0" applyFont="1" applyBorder="1" applyAlignment="1" quotePrefix="1">
      <alignment horizontal="left"/>
    </xf>
    <xf numFmtId="0" fontId="39" fillId="0" borderId="24" xfId="0" applyFont="1" applyBorder="1" applyAlignment="1" quotePrefix="1">
      <alignment horizontal="left"/>
    </xf>
    <xf numFmtId="0" fontId="39" fillId="0" borderId="31" xfId="0" applyFont="1" applyBorder="1" applyAlignment="1">
      <alignment horizontal="left"/>
    </xf>
    <xf numFmtId="0" fontId="39" fillId="0" borderId="24" xfId="0" applyFont="1" applyBorder="1" applyAlignment="1">
      <alignment horizontal="left"/>
    </xf>
    <xf numFmtId="0" fontId="39" fillId="0" borderId="17" xfId="0" applyFont="1" applyBorder="1" applyAlignment="1">
      <alignment horizontal="center" vertical="center"/>
    </xf>
    <xf numFmtId="0" fontId="39" fillId="0" borderId="65" xfId="0" applyFont="1" applyBorder="1" applyAlignment="1">
      <alignment horizontal="center" vertical="center"/>
    </xf>
    <xf numFmtId="0" fontId="123" fillId="0" borderId="67" xfId="0" applyFont="1" applyBorder="1" applyAlignment="1">
      <alignment horizontal="right" vertical="center"/>
    </xf>
    <xf numFmtId="0" fontId="123" fillId="0" borderId="68" xfId="0" applyFont="1" applyBorder="1" applyAlignment="1">
      <alignment horizontal="right" vertical="center"/>
    </xf>
    <xf numFmtId="0" fontId="32" fillId="0" borderId="0" xfId="0" applyFont="1" applyAlignment="1">
      <alignment horizontal="center"/>
    </xf>
    <xf numFmtId="0" fontId="32" fillId="10" borderId="17" xfId="0" applyFont="1" applyFill="1" applyBorder="1" applyAlignment="1">
      <alignment horizontal="center" vertical="center"/>
    </xf>
    <xf numFmtId="0" fontId="32" fillId="10" borderId="43" xfId="0" applyFont="1" applyFill="1" applyBorder="1" applyAlignment="1">
      <alignment horizontal="center" vertical="center"/>
    </xf>
    <xf numFmtId="0" fontId="35" fillId="0" borderId="17" xfId="0" applyFont="1" applyBorder="1" applyAlignment="1">
      <alignment horizontal="center" vertical="justify"/>
    </xf>
    <xf numFmtId="0" fontId="35" fillId="0" borderId="65" xfId="0" applyFont="1" applyBorder="1" applyAlignment="1">
      <alignment horizontal="center" vertical="justify"/>
    </xf>
    <xf numFmtId="0" fontId="39" fillId="34" borderId="32" xfId="0" applyFont="1" applyFill="1" applyBorder="1" applyAlignment="1">
      <alignment horizontal="center" vertical="center" wrapText="1"/>
    </xf>
    <xf numFmtId="0" fontId="39" fillId="34" borderId="34" xfId="0" applyFont="1" applyFill="1" applyBorder="1" applyAlignment="1">
      <alignment horizontal="center" vertical="center" wrapText="1"/>
    </xf>
    <xf numFmtId="0" fontId="39" fillId="34" borderId="15" xfId="0" applyFont="1" applyFill="1" applyBorder="1" applyAlignment="1">
      <alignment horizontal="center" vertical="center" wrapText="1"/>
    </xf>
    <xf numFmtId="0" fontId="39" fillId="34" borderId="30" xfId="0" applyFont="1" applyFill="1" applyBorder="1" applyAlignment="1">
      <alignment horizontal="center" vertical="center" wrapText="1"/>
    </xf>
    <xf numFmtId="0" fontId="35" fillId="0" borderId="17" xfId="0" applyFont="1" applyBorder="1" applyAlignment="1">
      <alignment horizontal="center" vertical="center"/>
    </xf>
    <xf numFmtId="0" fontId="35" fillId="0" borderId="65" xfId="0" applyFont="1" applyBorder="1" applyAlignment="1">
      <alignment horizontal="center" vertical="center"/>
    </xf>
    <xf numFmtId="0" fontId="124" fillId="40" borderId="31" xfId="0" applyFont="1" applyFill="1" applyBorder="1" applyAlignment="1" quotePrefix="1">
      <alignment horizontal="center" vertical="center"/>
    </xf>
    <xf numFmtId="0" fontId="124" fillId="40" borderId="24" xfId="0" applyFont="1" applyFill="1" applyBorder="1" applyAlignment="1">
      <alignment horizontal="center" vertical="center"/>
    </xf>
    <xf numFmtId="0" fontId="124" fillId="40" borderId="45" xfId="0" applyFont="1" applyFill="1" applyBorder="1" applyAlignment="1">
      <alignment horizontal="center" vertical="center"/>
    </xf>
    <xf numFmtId="0" fontId="102" fillId="0" borderId="32" xfId="0" applyFont="1" applyBorder="1" applyAlignment="1">
      <alignment horizontal="left" vertical="center"/>
    </xf>
    <xf numFmtId="0" fontId="102" fillId="0" borderId="34" xfId="0" applyFont="1" applyBorder="1" applyAlignment="1">
      <alignment horizontal="left" vertical="center"/>
    </xf>
    <xf numFmtId="0" fontId="32" fillId="0" borderId="31" xfId="0" applyFont="1" applyBorder="1" applyAlignment="1" quotePrefix="1">
      <alignment horizontal="left"/>
    </xf>
    <xf numFmtId="0" fontId="32" fillId="0" borderId="24" xfId="0" applyFont="1" applyBorder="1" applyAlignment="1">
      <alignment horizontal="center"/>
    </xf>
    <xf numFmtId="0" fontId="32" fillId="0" borderId="45" xfId="0" applyFont="1" applyBorder="1" applyAlignment="1">
      <alignment horizontal="center"/>
    </xf>
    <xf numFmtId="0" fontId="39" fillId="0" borderId="69" xfId="0" applyFont="1" applyBorder="1" applyAlignment="1">
      <alignment horizontal="left" vertical="center"/>
    </xf>
    <xf numFmtId="0" fontId="39" fillId="0" borderId="70" xfId="0" applyFont="1" applyBorder="1" applyAlignment="1">
      <alignment horizontal="left" vertical="center"/>
    </xf>
    <xf numFmtId="0" fontId="39" fillId="0" borderId="69" xfId="0" applyFont="1" applyBorder="1" applyAlignment="1">
      <alignment horizontal="left" vertical="justify"/>
    </xf>
    <xf numFmtId="0" fontId="39" fillId="0" borderId="70" xfId="0" applyFont="1" applyBorder="1" applyAlignment="1">
      <alignment horizontal="left" vertical="justify"/>
    </xf>
    <xf numFmtId="0" fontId="35" fillId="0" borderId="0" xfId="0" applyFont="1" applyAlignment="1">
      <alignment horizontal="left"/>
    </xf>
    <xf numFmtId="0" fontId="123" fillId="0" borderId="67" xfId="0" applyFont="1" applyBorder="1" applyAlignment="1">
      <alignment horizontal="right"/>
    </xf>
    <xf numFmtId="0" fontId="123" fillId="0" borderId="68" xfId="0" applyFont="1" applyBorder="1" applyAlignment="1">
      <alignment horizontal="right"/>
    </xf>
    <xf numFmtId="0" fontId="37" fillId="0" borderId="0" xfId="0" applyFont="1" applyAlignment="1" quotePrefix="1">
      <alignment horizontal="center"/>
    </xf>
    <xf numFmtId="0" fontId="125" fillId="39" borderId="0" xfId="0" applyFont="1" applyFill="1" applyAlignment="1" quotePrefix="1">
      <alignment horizontal="center"/>
    </xf>
    <xf numFmtId="0" fontId="32" fillId="0" borderId="0" xfId="0" applyFont="1" applyAlignment="1" quotePrefix="1">
      <alignment horizontal="center"/>
    </xf>
    <xf numFmtId="0" fontId="126" fillId="10" borderId="35" xfId="51" applyFont="1" applyFill="1" applyBorder="1" applyAlignment="1" quotePrefix="1">
      <alignment horizontal="center" wrapText="1"/>
      <protection/>
    </xf>
    <xf numFmtId="0" fontId="126" fillId="10" borderId="23" xfId="51" applyFont="1" applyFill="1" applyBorder="1" applyAlignment="1" quotePrefix="1">
      <alignment horizontal="center" wrapText="1"/>
      <protection/>
    </xf>
    <xf numFmtId="0" fontId="126" fillId="10" borderId="36" xfId="51" applyFont="1" applyFill="1" applyBorder="1" applyAlignment="1" quotePrefix="1">
      <alignment horizontal="center" wrapText="1"/>
      <protection/>
    </xf>
    <xf numFmtId="0" fontId="32" fillId="10" borderId="31" xfId="0" applyFont="1" applyFill="1" applyBorder="1" applyAlignment="1" quotePrefix="1">
      <alignment horizontal="center"/>
    </xf>
    <xf numFmtId="0" fontId="32" fillId="10" borderId="24" xfId="0" applyFont="1" applyFill="1" applyBorder="1" applyAlignment="1" quotePrefix="1">
      <alignment horizontal="center"/>
    </xf>
    <xf numFmtId="0" fontId="32" fillId="10" borderId="45" xfId="0" applyFont="1" applyFill="1" applyBorder="1" applyAlignment="1" quotePrefix="1">
      <alignment horizontal="center"/>
    </xf>
    <xf numFmtId="0" fontId="38" fillId="0" borderId="17" xfId="0" applyFont="1" applyBorder="1" applyAlignment="1" quotePrefix="1">
      <alignment horizontal="center" vertical="center" wrapText="1"/>
    </xf>
    <xf numFmtId="0" fontId="38" fillId="0" borderId="65" xfId="0" applyFont="1" applyBorder="1" applyAlignment="1" quotePrefix="1">
      <alignment horizontal="center" vertical="center" wrapText="1"/>
    </xf>
    <xf numFmtId="0" fontId="8" fillId="36" borderId="33" xfId="0" applyFont="1" applyFill="1" applyBorder="1" applyAlignment="1">
      <alignment horizontal="center" wrapText="1"/>
    </xf>
    <xf numFmtId="3" fontId="32" fillId="33" borderId="17" xfId="0" applyNumberFormat="1" applyFont="1" applyFill="1" applyBorder="1" applyAlignment="1">
      <alignment horizontal="center" vertical="center" wrapText="1"/>
    </xf>
    <xf numFmtId="3" fontId="32" fillId="33" borderId="27" xfId="0" applyNumberFormat="1" applyFont="1" applyFill="1" applyBorder="1" applyAlignment="1">
      <alignment horizontal="center" vertical="center" wrapText="1"/>
    </xf>
    <xf numFmtId="0" fontId="96" fillId="38" borderId="0" xfId="0" applyFont="1" applyFill="1" applyAlignment="1">
      <alignment horizontal="left" vertical="center" wrapText="1"/>
    </xf>
    <xf numFmtId="0" fontId="98" fillId="33" borderId="71" xfId="0" applyFont="1" applyFill="1" applyBorder="1" applyAlignment="1" quotePrefix="1">
      <alignment horizontal="center" vertical="center" wrapText="1"/>
    </xf>
    <xf numFmtId="0" fontId="98" fillId="33" borderId="15" xfId="0" applyFont="1" applyFill="1" applyBorder="1" applyAlignment="1">
      <alignment horizontal="center" vertical="center" wrapText="1"/>
    </xf>
    <xf numFmtId="0" fontId="98" fillId="33" borderId="35" xfId="0" applyFont="1" applyFill="1" applyBorder="1" applyAlignment="1">
      <alignment horizontal="center" vertical="center" wrapText="1"/>
    </xf>
    <xf numFmtId="0" fontId="11" fillId="33" borderId="71" xfId="0" applyFont="1" applyFill="1" applyBorder="1" applyAlignment="1" quotePrefix="1">
      <alignment horizontal="center" vertical="center" textRotation="255"/>
    </xf>
    <xf numFmtId="0" fontId="11" fillId="33" borderId="15" xfId="0" applyFont="1" applyFill="1" applyBorder="1" applyAlignment="1">
      <alignment vertical="center" textRotation="255"/>
    </xf>
    <xf numFmtId="0" fontId="11" fillId="33" borderId="35" xfId="0" applyFont="1" applyFill="1" applyBorder="1" applyAlignment="1">
      <alignment vertical="center" textRotation="255"/>
    </xf>
    <xf numFmtId="0" fontId="127" fillId="38" borderId="0" xfId="0" applyFont="1" applyFill="1" applyAlignment="1">
      <alignment horizontal="center" vertical="center"/>
    </xf>
    <xf numFmtId="0" fontId="96" fillId="38" borderId="0" xfId="0" applyFont="1" applyFill="1" applyBorder="1" applyAlignment="1" quotePrefix="1">
      <alignment horizontal="left" vertical="center" wrapText="1"/>
    </xf>
    <xf numFmtId="0" fontId="96" fillId="38" borderId="0" xfId="0" applyFont="1" applyFill="1" applyBorder="1" applyAlignment="1">
      <alignment horizontal="left" vertical="center" wrapText="1"/>
    </xf>
    <xf numFmtId="0" fontId="97" fillId="38" borderId="0" xfId="0" applyFont="1" applyFill="1" applyBorder="1" applyAlignment="1">
      <alignment horizontal="left" vertical="center" wrapText="1"/>
    </xf>
    <xf numFmtId="0" fontId="96" fillId="38" borderId="0" xfId="0" applyFont="1" applyFill="1" applyAlignment="1">
      <alignment vertical="center"/>
    </xf>
    <xf numFmtId="0" fontId="97" fillId="38" borderId="0" xfId="0" applyFont="1" applyFill="1" applyAlignment="1">
      <alignment vertical="center"/>
    </xf>
    <xf numFmtId="0" fontId="96" fillId="38" borderId="0" xfId="0" applyFont="1" applyFill="1" applyAlignment="1" quotePrefix="1">
      <alignment horizontal="left" vertical="center"/>
    </xf>
    <xf numFmtId="0" fontId="103" fillId="33" borderId="72" xfId="0" applyFont="1" applyFill="1" applyBorder="1" applyAlignment="1" quotePrefix="1">
      <alignment horizontal="center" vertical="center" wrapText="1"/>
    </xf>
    <xf numFmtId="0" fontId="103" fillId="33" borderId="73" xfId="0" applyFont="1" applyFill="1" applyBorder="1" applyAlignment="1">
      <alignment horizontal="center" vertical="center" wrapText="1"/>
    </xf>
    <xf numFmtId="0" fontId="103" fillId="33" borderId="74" xfId="0" applyFont="1" applyFill="1" applyBorder="1" applyAlignment="1">
      <alignment horizontal="center" vertical="center" wrapText="1"/>
    </xf>
    <xf numFmtId="0" fontId="5" fillId="33" borderId="75" xfId="0" applyFont="1" applyFill="1" applyBorder="1" applyAlignment="1" quotePrefix="1">
      <alignment horizontal="center" vertical="center"/>
    </xf>
    <xf numFmtId="0" fontId="5" fillId="33" borderId="76" xfId="0" applyFont="1" applyFill="1" applyBorder="1" applyAlignment="1">
      <alignment horizontal="center" vertical="center"/>
    </xf>
    <xf numFmtId="0" fontId="5" fillId="33" borderId="77" xfId="0" applyFont="1" applyFill="1" applyBorder="1" applyAlignment="1">
      <alignment horizontal="center" vertical="center"/>
    </xf>
    <xf numFmtId="0" fontId="122" fillId="33" borderId="29" xfId="0" applyFont="1" applyFill="1" applyBorder="1" applyAlignment="1">
      <alignment horizontal="center" vertical="center" wrapText="1"/>
    </xf>
    <xf numFmtId="0" fontId="122" fillId="33" borderId="65" xfId="0" applyFont="1" applyFill="1" applyBorder="1" applyAlignment="1">
      <alignment horizontal="center" vertical="center" wrapText="1"/>
    </xf>
    <xf numFmtId="0" fontId="5" fillId="33" borderId="78" xfId="0" applyFont="1" applyFill="1" applyBorder="1" applyAlignment="1" quotePrefix="1">
      <alignment horizontal="center" vertical="center"/>
    </xf>
    <xf numFmtId="0" fontId="5" fillId="33" borderId="79" xfId="0" applyFont="1" applyFill="1" applyBorder="1" applyAlignment="1">
      <alignment horizontal="center" vertical="center"/>
    </xf>
    <xf numFmtId="0" fontId="5" fillId="33" borderId="80" xfId="0" applyFont="1" applyFill="1" applyBorder="1" applyAlignment="1">
      <alignment horizontal="center" vertical="center"/>
    </xf>
    <xf numFmtId="0" fontId="98" fillId="33" borderId="81" xfId="0" applyFont="1" applyFill="1" applyBorder="1" applyAlignment="1">
      <alignment horizontal="center" vertical="center" wrapText="1"/>
    </xf>
    <xf numFmtId="0" fontId="98" fillId="33" borderId="82" xfId="0" applyFont="1" applyFill="1" applyBorder="1" applyAlignment="1">
      <alignment horizontal="center" vertical="center" wrapText="1"/>
    </xf>
    <xf numFmtId="0" fontId="98" fillId="33" borderId="83" xfId="0" applyFont="1" applyFill="1" applyBorder="1" applyAlignment="1">
      <alignment horizontal="center" vertical="center" wrapText="1"/>
    </xf>
    <xf numFmtId="0" fontId="0" fillId="33" borderId="27" xfId="0" applyFill="1" applyBorder="1" applyAlignment="1">
      <alignment horizontal="center"/>
    </xf>
    <xf numFmtId="0" fontId="0" fillId="33" borderId="84" xfId="0" applyFill="1" applyBorder="1" applyAlignment="1">
      <alignment horizontal="center"/>
    </xf>
    <xf numFmtId="0" fontId="94" fillId="33" borderId="85" xfId="0" applyFont="1" applyFill="1" applyBorder="1" applyAlignment="1">
      <alignment horizontal="center"/>
    </xf>
    <xf numFmtId="0" fontId="94" fillId="33" borderId="27" xfId="0" applyFont="1" applyFill="1" applyBorder="1" applyAlignment="1">
      <alignment horizontal="center"/>
    </xf>
    <xf numFmtId="0" fontId="94" fillId="33" borderId="84" xfId="0" applyFont="1" applyFill="1" applyBorder="1" applyAlignment="1">
      <alignment horizontal="center"/>
    </xf>
    <xf numFmtId="0" fontId="95" fillId="33" borderId="85" xfId="0" applyFont="1" applyFill="1" applyBorder="1" applyAlignment="1">
      <alignment horizontal="center"/>
    </xf>
    <xf numFmtId="0" fontId="95" fillId="33" borderId="27" xfId="0" applyFont="1" applyFill="1" applyBorder="1" applyAlignment="1">
      <alignment horizontal="center"/>
    </xf>
    <xf numFmtId="0" fontId="95" fillId="33" borderId="84" xfId="0" applyFont="1" applyFill="1" applyBorder="1" applyAlignment="1">
      <alignment horizontal="center"/>
    </xf>
    <xf numFmtId="0" fontId="0" fillId="36" borderId="0" xfId="0" applyFont="1" applyFill="1" applyAlignment="1">
      <alignment horizontal="left"/>
    </xf>
    <xf numFmtId="0" fontId="0" fillId="36" borderId="0" xfId="0" applyFill="1" applyAlignment="1">
      <alignment horizontal="left"/>
    </xf>
    <xf numFmtId="0" fontId="102" fillId="36" borderId="33" xfId="0" applyFont="1" applyFill="1" applyBorder="1" applyAlignment="1">
      <alignment horizontal="center" wrapText="1"/>
    </xf>
    <xf numFmtId="0" fontId="102" fillId="36" borderId="33" xfId="0" applyFont="1" applyFill="1" applyBorder="1" applyAlignment="1">
      <alignment horizontal="center"/>
    </xf>
    <xf numFmtId="0" fontId="7" fillId="41" borderId="0" xfId="0" applyFont="1" applyFill="1" applyAlignment="1" quotePrefix="1">
      <alignment horizontal="left" vertical="justify"/>
    </xf>
    <xf numFmtId="0" fontId="7" fillId="41" borderId="0" xfId="0" applyFont="1" applyFill="1" applyAlignment="1">
      <alignment vertical="justify"/>
    </xf>
    <xf numFmtId="0" fontId="0" fillId="33" borderId="12" xfId="0" applyFont="1" applyFill="1" applyBorder="1" applyAlignment="1">
      <alignment horizontal="center"/>
    </xf>
    <xf numFmtId="0" fontId="0" fillId="33" borderId="0" xfId="0" applyFill="1" applyBorder="1" applyAlignment="1">
      <alignment horizontal="center"/>
    </xf>
    <xf numFmtId="0" fontId="0" fillId="33" borderId="12" xfId="0" applyFont="1" applyFill="1" applyBorder="1" applyAlignment="1" quotePrefix="1">
      <alignment horizontal="center"/>
    </xf>
    <xf numFmtId="0" fontId="0" fillId="33" borderId="12" xfId="0" applyFill="1" applyBorder="1" applyAlignment="1">
      <alignment horizontal="center"/>
    </xf>
    <xf numFmtId="0" fontId="77" fillId="33" borderId="27" xfId="0" applyFont="1" applyFill="1" applyBorder="1" applyAlignment="1">
      <alignment horizontal="center" vertical="center"/>
    </xf>
    <xf numFmtId="3" fontId="104" fillId="33" borderId="17" xfId="51" applyNumberFormat="1" applyFont="1" applyFill="1" applyBorder="1" applyAlignment="1">
      <alignment horizontal="center" vertical="center" wrapText="1"/>
      <protection/>
    </xf>
    <xf numFmtId="3" fontId="104" fillId="33" borderId="27" xfId="51" applyNumberFormat="1" applyFont="1" applyFill="1" applyBorder="1" applyAlignment="1">
      <alignment horizontal="center" vertical="center" wrapText="1"/>
      <protection/>
    </xf>
    <xf numFmtId="0" fontId="128" fillId="0" borderId="32" xfId="0" applyFont="1" applyBorder="1" applyAlignment="1">
      <alignment horizontal="center"/>
    </xf>
    <xf numFmtId="0" fontId="128" fillId="0" borderId="33" xfId="0" applyFont="1" applyBorder="1" applyAlignment="1">
      <alignment horizontal="center"/>
    </xf>
    <xf numFmtId="0" fontId="128" fillId="0" borderId="34" xfId="0" applyFont="1" applyBorder="1" applyAlignment="1">
      <alignment horizontal="center"/>
    </xf>
    <xf numFmtId="0" fontId="96" fillId="40" borderId="17" xfId="0" applyFont="1" applyFill="1" applyBorder="1" applyAlignment="1">
      <alignment horizontal="center" vertical="center" wrapText="1"/>
    </xf>
    <xf numFmtId="0" fontId="96" fillId="40" borderId="27" xfId="0" applyFont="1" applyFill="1" applyBorder="1" applyAlignment="1">
      <alignment horizontal="center" vertical="center" wrapText="1"/>
    </xf>
    <xf numFmtId="0" fontId="96" fillId="40" borderId="0" xfId="0" applyFont="1" applyFill="1" applyBorder="1" applyAlignment="1">
      <alignment horizontal="center" vertical="center" wrapText="1"/>
    </xf>
    <xf numFmtId="0" fontId="96" fillId="40" borderId="16" xfId="0" applyFont="1" applyFill="1" applyBorder="1" applyAlignment="1">
      <alignment horizontal="center" vertical="center" wrapText="1"/>
    </xf>
    <xf numFmtId="0" fontId="13" fillId="37" borderId="31" xfId="0" applyFont="1" applyFill="1" applyBorder="1" applyAlignment="1">
      <alignment horizontal="center" vertical="center" wrapText="1"/>
    </xf>
    <xf numFmtId="0" fontId="13" fillId="37" borderId="24" xfId="0" applyFont="1" applyFill="1" applyBorder="1" applyAlignment="1">
      <alignment horizontal="center" vertical="center" wrapText="1"/>
    </xf>
    <xf numFmtId="0" fontId="13" fillId="37" borderId="45" xfId="0" applyFont="1" applyFill="1" applyBorder="1" applyAlignment="1">
      <alignment horizontal="center" vertical="center" wrapText="1"/>
    </xf>
    <xf numFmtId="0" fontId="119" fillId="38" borderId="0" xfId="0" applyFont="1" applyFill="1" applyAlignment="1">
      <alignment vertical="center" wrapText="1"/>
    </xf>
    <xf numFmtId="0" fontId="119" fillId="38" borderId="0" xfId="0" applyFont="1" applyFill="1" applyAlignment="1">
      <alignment horizontal="left" vertical="center" wrapText="1"/>
    </xf>
    <xf numFmtId="0" fontId="120" fillId="38" borderId="0" xfId="0" applyFont="1" applyFill="1" applyAlignment="1">
      <alignment horizontal="left" vertical="center" wrapText="1"/>
    </xf>
    <xf numFmtId="0" fontId="119" fillId="38" borderId="0" xfId="0" applyFont="1" applyFill="1" applyAlignment="1" quotePrefix="1">
      <alignment horizontal="left" vertical="center" wrapText="1"/>
    </xf>
    <xf numFmtId="0" fontId="119" fillId="38" borderId="0" xfId="0" applyFont="1" applyFill="1" applyAlignment="1">
      <alignment vertical="center"/>
    </xf>
    <xf numFmtId="0" fontId="120" fillId="38" borderId="0" xfId="0" applyFont="1" applyFill="1" applyAlignment="1">
      <alignment vertical="center"/>
    </xf>
    <xf numFmtId="0" fontId="119" fillId="38" borderId="0" xfId="0" applyFont="1" applyFill="1" applyBorder="1" applyAlignment="1" quotePrefix="1">
      <alignment horizontal="left" vertical="center"/>
    </xf>
    <xf numFmtId="0" fontId="120" fillId="38" borderId="0" xfId="0" applyFont="1" applyFill="1" applyBorder="1" applyAlignment="1">
      <alignment vertical="center"/>
    </xf>
    <xf numFmtId="0" fontId="3" fillId="0" borderId="31"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31" xfId="0" applyFont="1" applyFill="1" applyBorder="1" applyAlignment="1" quotePrefix="1">
      <alignment horizontal="center" vertical="center"/>
    </xf>
    <xf numFmtId="0" fontId="96" fillId="40" borderId="31" xfId="0" applyFont="1" applyFill="1" applyBorder="1" applyAlignment="1">
      <alignment horizontal="center" vertical="center" wrapText="1"/>
    </xf>
    <xf numFmtId="0" fontId="96" fillId="40" borderId="24" xfId="0" applyFont="1" applyFill="1" applyBorder="1" applyAlignment="1">
      <alignment horizontal="center" vertical="center" wrapText="1"/>
    </xf>
    <xf numFmtId="0" fontId="96" fillId="40" borderId="45" xfId="0" applyFont="1" applyFill="1" applyBorder="1" applyAlignment="1">
      <alignment horizontal="center" vertical="center" wrapText="1"/>
    </xf>
    <xf numFmtId="0" fontId="119" fillId="39" borderId="0" xfId="0" applyFont="1" applyFill="1" applyAlignment="1">
      <alignment vertical="center" wrapText="1"/>
    </xf>
    <xf numFmtId="0" fontId="119" fillId="39" borderId="0" xfId="0" applyFont="1" applyFill="1" applyAlignment="1">
      <alignment horizontal="left" vertical="center" wrapText="1"/>
    </xf>
    <xf numFmtId="0" fontId="120" fillId="39" borderId="0" xfId="0" applyFont="1" applyFill="1" applyAlignment="1">
      <alignment horizontal="left" vertical="center" wrapText="1"/>
    </xf>
    <xf numFmtId="0" fontId="119" fillId="39" borderId="0" xfId="0" applyFont="1" applyFill="1" applyAlignment="1" quotePrefix="1">
      <alignment horizontal="left" vertical="center" wrapText="1"/>
    </xf>
    <xf numFmtId="0" fontId="119" fillId="39" borderId="0" xfId="0" applyFont="1" applyFill="1" applyAlignment="1">
      <alignment vertical="center"/>
    </xf>
    <xf numFmtId="0" fontId="120" fillId="39" borderId="0" xfId="0" applyFont="1" applyFill="1" applyAlignment="1">
      <alignment vertical="center"/>
    </xf>
    <xf numFmtId="0" fontId="119" fillId="39" borderId="0" xfId="0" applyFont="1" applyFill="1" applyAlignment="1" quotePrefix="1">
      <alignment horizontal="left" vertical="center"/>
    </xf>
    <xf numFmtId="0" fontId="96" fillId="40" borderId="32" xfId="0" applyFont="1" applyFill="1" applyBorder="1" applyAlignment="1">
      <alignment horizontal="center" vertical="center" wrapText="1"/>
    </xf>
    <xf numFmtId="0" fontId="96" fillId="40" borderId="33" xfId="0" applyFont="1" applyFill="1" applyBorder="1" applyAlignment="1">
      <alignment horizontal="center" vertical="center" wrapText="1"/>
    </xf>
    <xf numFmtId="0" fontId="96" fillId="40" borderId="15" xfId="0" applyFont="1" applyFill="1" applyBorder="1" applyAlignment="1">
      <alignment horizontal="center" vertical="center" wrapText="1"/>
    </xf>
    <xf numFmtId="0" fontId="96" fillId="40" borderId="35" xfId="0" applyFont="1" applyFill="1" applyBorder="1" applyAlignment="1">
      <alignment horizontal="center" vertical="center" wrapText="1"/>
    </xf>
    <xf numFmtId="0" fontId="96" fillId="40" borderId="23" xfId="0" applyFont="1" applyFill="1" applyBorder="1" applyAlignment="1">
      <alignment horizontal="center" vertical="center" wrapText="1"/>
    </xf>
    <xf numFmtId="0" fontId="8" fillId="0" borderId="28" xfId="0" applyFont="1" applyBorder="1" applyAlignment="1">
      <alignment horizontal="center" shrinkToFit="1"/>
    </xf>
    <xf numFmtId="0" fontId="8" fillId="0" borderId="20" xfId="0" applyFont="1" applyBorder="1" applyAlignment="1">
      <alignment horizontal="center" shrinkToFit="1"/>
    </xf>
    <xf numFmtId="3" fontId="121" fillId="33" borderId="27" xfId="51" applyNumberFormat="1" applyFont="1" applyFill="1" applyBorder="1" applyAlignment="1">
      <alignment horizontal="left" vertical="top" wrapText="1"/>
      <protection/>
    </xf>
    <xf numFmtId="0" fontId="129" fillId="33" borderId="82" xfId="0" applyFont="1" applyFill="1" applyBorder="1" applyAlignment="1">
      <alignment horizontal="center" vertical="top"/>
    </xf>
    <xf numFmtId="0" fontId="129" fillId="33" borderId="86" xfId="0" applyFont="1" applyFill="1" applyBorder="1" applyAlignment="1">
      <alignment horizontal="center" vertical="top"/>
    </xf>
    <xf numFmtId="3" fontId="121" fillId="33" borderId="27" xfId="51" applyNumberFormat="1" applyFont="1" applyFill="1" applyBorder="1" applyAlignment="1">
      <alignment horizontal="left" vertical="top"/>
      <protection/>
    </xf>
    <xf numFmtId="3" fontId="121" fillId="33" borderId="43" xfId="51" applyNumberFormat="1" applyFont="1" applyFill="1" applyBorder="1" applyAlignment="1">
      <alignment horizontal="left" vertical="top"/>
      <protection/>
    </xf>
    <xf numFmtId="0" fontId="130" fillId="37" borderId="31" xfId="0" applyFont="1" applyFill="1" applyBorder="1" applyAlignment="1" quotePrefix="1">
      <alignment horizontal="center" vertical="center"/>
    </xf>
    <xf numFmtId="0" fontId="130" fillId="37" borderId="24" xfId="0" applyFont="1" applyFill="1" applyBorder="1" applyAlignment="1">
      <alignment horizontal="center" vertical="center"/>
    </xf>
    <xf numFmtId="0" fontId="130" fillId="37" borderId="45" xfId="0" applyFont="1" applyFill="1" applyBorder="1" applyAlignment="1">
      <alignment horizontal="center" vertical="center"/>
    </xf>
    <xf numFmtId="0" fontId="10" fillId="42" borderId="31" xfId="0" applyFont="1" applyFill="1" applyBorder="1" applyAlignment="1">
      <alignment horizontal="center" vertical="center" wrapText="1"/>
    </xf>
    <xf numFmtId="0" fontId="10" fillId="42" borderId="24" xfId="0" applyFont="1" applyFill="1" applyBorder="1" applyAlignment="1">
      <alignment horizontal="center" vertical="center" wrapText="1"/>
    </xf>
    <xf numFmtId="0" fontId="10" fillId="42" borderId="45" xfId="0" applyFont="1" applyFill="1" applyBorder="1" applyAlignment="1">
      <alignment horizontal="center" vertical="center" wrapText="1"/>
    </xf>
    <xf numFmtId="0" fontId="10" fillId="42" borderId="31" xfId="0" applyFont="1" applyFill="1" applyBorder="1" applyAlignment="1" quotePrefix="1">
      <alignment horizontal="center" vertical="center" wrapText="1"/>
    </xf>
    <xf numFmtId="0" fontId="10" fillId="42" borderId="24" xfId="0" applyFont="1" applyFill="1" applyBorder="1" applyAlignment="1" quotePrefix="1">
      <alignment horizontal="center" vertical="center" wrapText="1"/>
    </xf>
    <xf numFmtId="0" fontId="10" fillId="42" borderId="45" xfId="0" applyFont="1" applyFill="1" applyBorder="1" applyAlignment="1" quotePrefix="1">
      <alignment horizontal="center" vertical="center" wrapText="1"/>
    </xf>
    <xf numFmtId="4" fontId="0" fillId="0" borderId="32" xfId="0" applyNumberFormat="1" applyFont="1" applyBorder="1" applyAlignment="1">
      <alignment horizontal="center" vertical="center"/>
    </xf>
    <xf numFmtId="4" fontId="0" fillId="0" borderId="33" xfId="0" applyNumberFormat="1" applyFont="1" applyBorder="1" applyAlignment="1">
      <alignment horizontal="center" vertical="center"/>
    </xf>
    <xf numFmtId="4" fontId="0" fillId="0" borderId="34" xfId="0" applyNumberFormat="1" applyFont="1" applyBorder="1" applyAlignment="1">
      <alignment horizontal="center" vertical="center"/>
    </xf>
    <xf numFmtId="4" fontId="0" fillId="0" borderId="35" xfId="0" applyNumberFormat="1" applyFont="1" applyBorder="1" applyAlignment="1">
      <alignment horizontal="center" vertical="center"/>
    </xf>
    <xf numFmtId="4" fontId="0" fillId="0" borderId="23" xfId="0" applyNumberFormat="1" applyFont="1" applyBorder="1" applyAlignment="1">
      <alignment horizontal="center" vertical="center"/>
    </xf>
    <xf numFmtId="4" fontId="0" fillId="0" borderId="36" xfId="0" applyNumberFormat="1" applyFont="1" applyBorder="1" applyAlignment="1">
      <alignment horizontal="center" vertical="center"/>
    </xf>
    <xf numFmtId="9" fontId="0" fillId="0" borderId="31" xfId="0" applyNumberFormat="1" applyFont="1" applyBorder="1" applyAlignment="1">
      <alignment horizontal="center" vertical="center"/>
    </xf>
    <xf numFmtId="9" fontId="0" fillId="0" borderId="24" xfId="0" applyNumberFormat="1" applyFont="1" applyBorder="1" applyAlignment="1">
      <alignment horizontal="center" vertical="center"/>
    </xf>
    <xf numFmtId="9" fontId="0" fillId="0" borderId="45" xfId="0" applyNumberFormat="1" applyFont="1" applyBorder="1" applyAlignment="1">
      <alignment horizontal="center" vertical="center"/>
    </xf>
    <xf numFmtId="0" fontId="96" fillId="39" borderId="0" xfId="0" applyFont="1" applyFill="1" applyAlignment="1">
      <alignment horizontal="center" vertical="center" wrapText="1"/>
    </xf>
    <xf numFmtId="0" fontId="3" fillId="33" borderId="31" xfId="0" applyFont="1" applyFill="1" applyBorder="1" applyAlignment="1">
      <alignment horizontal="center"/>
    </xf>
    <xf numFmtId="0" fontId="3" fillId="33" borderId="24" xfId="0" applyFont="1" applyFill="1" applyBorder="1" applyAlignment="1">
      <alignment horizontal="center"/>
    </xf>
    <xf numFmtId="0" fontId="3" fillId="33" borderId="45" xfId="0" applyFont="1" applyFill="1" applyBorder="1" applyAlignment="1">
      <alignment horizontal="center"/>
    </xf>
    <xf numFmtId="0" fontId="3" fillId="33" borderId="31" xfId="0" applyFont="1" applyFill="1" applyBorder="1" applyAlignment="1" quotePrefix="1">
      <alignment horizontal="center"/>
    </xf>
    <xf numFmtId="0" fontId="9" fillId="33" borderId="82" xfId="0" applyFont="1" applyFill="1" applyBorder="1" applyAlignment="1">
      <alignment horizontal="center" vertical="center" wrapText="1"/>
    </xf>
    <xf numFmtId="0" fontId="9" fillId="33" borderId="0" xfId="0" applyFont="1" applyFill="1" applyBorder="1" applyAlignment="1">
      <alignment horizontal="center" vertical="center" wrapText="1"/>
    </xf>
    <xf numFmtId="0" fontId="131" fillId="33" borderId="15" xfId="0" applyFont="1" applyFill="1" applyBorder="1" applyAlignment="1" quotePrefix="1">
      <alignment horizontal="center" vertical="center" wrapText="1"/>
    </xf>
    <xf numFmtId="0" fontId="131" fillId="33" borderId="0" xfId="0" applyFont="1" applyFill="1" applyBorder="1" applyAlignment="1">
      <alignment horizontal="center" vertical="center" wrapText="1"/>
    </xf>
    <xf numFmtId="0" fontId="131" fillId="33" borderId="11" xfId="0" applyFont="1" applyFill="1" applyBorder="1" applyAlignment="1">
      <alignment horizontal="center" vertical="center" wrapText="1"/>
    </xf>
    <xf numFmtId="0" fontId="131" fillId="33" borderId="35" xfId="0" applyFont="1" applyFill="1" applyBorder="1" applyAlignment="1">
      <alignment horizontal="center" vertical="center" wrapText="1"/>
    </xf>
    <xf numFmtId="0" fontId="131" fillId="33" borderId="23" xfId="0" applyFont="1" applyFill="1" applyBorder="1" applyAlignment="1">
      <alignment horizontal="center" vertical="center" wrapText="1"/>
    </xf>
    <xf numFmtId="0" fontId="131" fillId="33" borderId="22" xfId="0" applyFont="1" applyFill="1" applyBorder="1" applyAlignment="1">
      <alignment horizontal="center" vertical="center" wrapText="1"/>
    </xf>
    <xf numFmtId="0" fontId="96" fillId="33" borderId="35" xfId="0" applyFont="1" applyFill="1" applyBorder="1" applyAlignment="1">
      <alignment horizontal="center"/>
    </xf>
    <xf numFmtId="0" fontId="96" fillId="33" borderId="23" xfId="0" applyFont="1" applyFill="1" applyBorder="1" applyAlignment="1">
      <alignment horizontal="center"/>
    </xf>
    <xf numFmtId="0" fontId="96" fillId="33" borderId="36" xfId="0" applyFont="1" applyFill="1" applyBorder="1" applyAlignment="1">
      <alignment horizontal="center"/>
    </xf>
    <xf numFmtId="0" fontId="5" fillId="33" borderId="31" xfId="0" applyFont="1" applyFill="1" applyBorder="1" applyAlignment="1" quotePrefix="1">
      <alignment horizontal="center" vertical="center" wrapText="1"/>
    </xf>
    <xf numFmtId="0" fontId="5" fillId="33" borderId="24" xfId="0" applyFont="1" applyFill="1" applyBorder="1" applyAlignment="1">
      <alignment horizontal="center" vertical="center" wrapText="1"/>
    </xf>
    <xf numFmtId="0" fontId="5" fillId="33" borderId="45" xfId="0" applyFont="1" applyFill="1" applyBorder="1" applyAlignment="1">
      <alignment horizontal="center" vertical="center" wrapText="1"/>
    </xf>
    <xf numFmtId="0" fontId="5" fillId="33" borderId="31" xfId="0" applyFont="1" applyFill="1" applyBorder="1" applyAlignment="1">
      <alignment horizontal="center" vertical="center" wrapText="1"/>
    </xf>
    <xf numFmtId="0" fontId="2" fillId="33" borderId="31" xfId="0" applyFont="1" applyFill="1" applyBorder="1" applyAlignment="1">
      <alignment horizontal="center" vertical="center" wrapText="1"/>
    </xf>
    <xf numFmtId="0" fontId="2" fillId="33" borderId="24" xfId="0" applyFont="1" applyFill="1" applyBorder="1" applyAlignment="1">
      <alignment horizontal="center" vertical="center" wrapText="1"/>
    </xf>
    <xf numFmtId="0" fontId="2" fillId="33" borderId="45" xfId="0" applyFont="1" applyFill="1" applyBorder="1" applyAlignment="1">
      <alignment horizontal="center" vertical="center" wrapText="1"/>
    </xf>
    <xf numFmtId="0" fontId="0" fillId="4" borderId="0" xfId="0" applyFont="1" applyFill="1" applyAlignment="1">
      <alignment horizontal="left" vertical="center" wrapText="1"/>
    </xf>
    <xf numFmtId="0" fontId="0" fillId="42" borderId="31" xfId="0" applyFont="1" applyFill="1" applyBorder="1" applyAlignment="1">
      <alignment horizontal="center" vertical="center"/>
    </xf>
    <xf numFmtId="0" fontId="0" fillId="42" borderId="24" xfId="0" applyFont="1" applyFill="1" applyBorder="1" applyAlignment="1">
      <alignment horizontal="center" vertical="center"/>
    </xf>
    <xf numFmtId="0" fontId="0" fillId="42" borderId="45" xfId="0" applyFont="1" applyFill="1" applyBorder="1" applyAlignment="1">
      <alignment horizontal="center" vertical="center"/>
    </xf>
    <xf numFmtId="4" fontId="0" fillId="0" borderId="31" xfId="0" applyNumberFormat="1" applyFont="1" applyBorder="1" applyAlignment="1">
      <alignment horizontal="center" vertical="center"/>
    </xf>
    <xf numFmtId="4" fontId="0" fillId="0" borderId="24" xfId="0" applyNumberFormat="1" applyFont="1" applyBorder="1" applyAlignment="1">
      <alignment horizontal="center" vertical="center"/>
    </xf>
    <xf numFmtId="4" fontId="0" fillId="0" borderId="45" xfId="0" applyNumberFormat="1" applyFont="1" applyBorder="1" applyAlignment="1">
      <alignment horizontal="center" vertical="center"/>
    </xf>
    <xf numFmtId="4" fontId="60" fillId="0" borderId="17" xfId="0" applyNumberFormat="1" applyFont="1" applyBorder="1" applyAlignment="1">
      <alignment horizontal="center" vertical="center" wrapText="1"/>
    </xf>
    <xf numFmtId="4" fontId="60" fillId="0" borderId="65" xfId="0" applyNumberFormat="1" applyFont="1" applyBorder="1" applyAlignment="1">
      <alignment horizontal="center" vertical="center" wrapText="1"/>
    </xf>
    <xf numFmtId="0" fontId="7" fillId="0" borderId="17" xfId="0" applyFont="1" applyBorder="1" applyAlignment="1">
      <alignment horizontal="center" vertical="center"/>
    </xf>
    <xf numFmtId="0" fontId="7" fillId="0" borderId="65" xfId="0" applyFont="1" applyBorder="1" applyAlignment="1">
      <alignment horizontal="center" vertical="center"/>
    </xf>
    <xf numFmtId="0" fontId="0" fillId="0" borderId="17" xfId="0" applyFont="1" applyBorder="1" applyAlignment="1">
      <alignment horizontal="center" vertical="center"/>
    </xf>
    <xf numFmtId="0" fontId="0" fillId="0" borderId="65" xfId="0" applyFont="1" applyBorder="1" applyAlignment="1">
      <alignment horizontal="center" vertical="center"/>
    </xf>
    <xf numFmtId="0" fontId="5" fillId="0" borderId="12" xfId="0" applyFont="1" applyBorder="1" applyAlignment="1">
      <alignment horizontal="center" vertical="center"/>
    </xf>
    <xf numFmtId="0" fontId="5" fillId="0" borderId="0" xfId="0" applyFont="1" applyBorder="1" applyAlignment="1">
      <alignment horizontal="center" vertical="center"/>
    </xf>
    <xf numFmtId="0" fontId="5" fillId="0" borderId="11" xfId="0" applyFont="1" applyBorder="1" applyAlignment="1">
      <alignment horizontal="center" vertical="center"/>
    </xf>
    <xf numFmtId="0" fontId="0" fillId="0" borderId="31" xfId="0" applyFont="1" applyBorder="1" applyAlignment="1">
      <alignment horizontal="center" vertical="center"/>
    </xf>
    <xf numFmtId="0" fontId="0" fillId="0" borderId="24" xfId="0" applyFont="1" applyBorder="1" applyAlignment="1">
      <alignment horizontal="center" vertical="center"/>
    </xf>
    <xf numFmtId="0" fontId="0" fillId="0" borderId="45" xfId="0" applyFont="1" applyBorder="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685800</xdr:colOff>
      <xdr:row>1</xdr:row>
      <xdr:rowOff>247650</xdr:rowOff>
    </xdr:from>
    <xdr:to>
      <xdr:col>19</xdr:col>
      <xdr:colOff>142875</xdr:colOff>
      <xdr:row>5</xdr:row>
      <xdr:rowOff>314325</xdr:rowOff>
    </xdr:to>
    <xdr:sp>
      <xdr:nvSpPr>
        <xdr:cNvPr id="1" name="Flecha derecha 1"/>
        <xdr:cNvSpPr>
          <a:spLocks/>
        </xdr:cNvSpPr>
      </xdr:nvSpPr>
      <xdr:spPr>
        <a:xfrm rot="17170711">
          <a:off x="16278225" y="523875"/>
          <a:ext cx="314325" cy="828675"/>
        </a:xfrm>
        <a:prstGeom prst="rightArrow">
          <a:avLst>
            <a:gd name="adj" fmla="val 31532"/>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rPr>
            <a:t>  </a:t>
          </a:r>
        </a:p>
      </xdr:txBody>
    </xdr:sp>
    <xdr:clientData fPrintsWithSheet="0"/>
  </xdr:twoCellAnchor>
  <xdr:twoCellAnchor>
    <xdr:from>
      <xdr:col>17</xdr:col>
      <xdr:colOff>171450</xdr:colOff>
      <xdr:row>5</xdr:row>
      <xdr:rowOff>304800</xdr:rowOff>
    </xdr:from>
    <xdr:to>
      <xdr:col>19</xdr:col>
      <xdr:colOff>123825</xdr:colOff>
      <xdr:row>6</xdr:row>
      <xdr:rowOff>552450</xdr:rowOff>
    </xdr:to>
    <xdr:sp>
      <xdr:nvSpPr>
        <xdr:cNvPr id="2" name="CuadroTexto 2"/>
        <xdr:cNvSpPr txBox="1">
          <a:spLocks noChangeArrowheads="1"/>
        </xdr:cNvSpPr>
      </xdr:nvSpPr>
      <xdr:spPr>
        <a:xfrm>
          <a:off x="14830425" y="1343025"/>
          <a:ext cx="1743075" cy="6477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LA INSTITUCIÓN PODRÁ ELIGIR SU NOMBRE AL DAR CLICK EN ESTA OPCIÓN.</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9525</xdr:colOff>
      <xdr:row>6</xdr:row>
      <xdr:rowOff>38100</xdr:rowOff>
    </xdr:from>
    <xdr:to>
      <xdr:col>29</xdr:col>
      <xdr:colOff>628650</xdr:colOff>
      <xdr:row>6</xdr:row>
      <xdr:rowOff>47625</xdr:rowOff>
    </xdr:to>
    <xdr:sp>
      <xdr:nvSpPr>
        <xdr:cNvPr id="1" name="1 Conector recto de flecha"/>
        <xdr:cNvSpPr>
          <a:spLocks/>
        </xdr:cNvSpPr>
      </xdr:nvSpPr>
      <xdr:spPr>
        <a:xfrm flipH="1">
          <a:off x="22650450" y="1552575"/>
          <a:ext cx="619125" cy="95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9525</xdr:colOff>
      <xdr:row>6</xdr:row>
      <xdr:rowOff>85725</xdr:rowOff>
    </xdr:from>
    <xdr:to>
      <xdr:col>28</xdr:col>
      <xdr:colOff>742950</xdr:colOff>
      <xdr:row>6</xdr:row>
      <xdr:rowOff>95250</xdr:rowOff>
    </xdr:to>
    <xdr:sp>
      <xdr:nvSpPr>
        <xdr:cNvPr id="1" name="1 Conector recto de flecha"/>
        <xdr:cNvSpPr>
          <a:spLocks/>
        </xdr:cNvSpPr>
      </xdr:nvSpPr>
      <xdr:spPr>
        <a:xfrm flipH="1">
          <a:off x="21726525" y="1600200"/>
          <a:ext cx="733425" cy="95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29</xdr:col>
      <xdr:colOff>9525</xdr:colOff>
      <xdr:row>6</xdr:row>
      <xdr:rowOff>38100</xdr:rowOff>
    </xdr:from>
    <xdr:to>
      <xdr:col>29</xdr:col>
      <xdr:colOff>628650</xdr:colOff>
      <xdr:row>6</xdr:row>
      <xdr:rowOff>47625</xdr:rowOff>
    </xdr:to>
    <xdr:sp>
      <xdr:nvSpPr>
        <xdr:cNvPr id="2" name="1 Conector recto de flecha"/>
        <xdr:cNvSpPr>
          <a:spLocks/>
        </xdr:cNvSpPr>
      </xdr:nvSpPr>
      <xdr:spPr>
        <a:xfrm flipH="1">
          <a:off x="22650450" y="1552575"/>
          <a:ext cx="619125" cy="95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29</xdr:col>
      <xdr:colOff>9525</xdr:colOff>
      <xdr:row>6</xdr:row>
      <xdr:rowOff>38100</xdr:rowOff>
    </xdr:from>
    <xdr:to>
      <xdr:col>29</xdr:col>
      <xdr:colOff>628650</xdr:colOff>
      <xdr:row>6</xdr:row>
      <xdr:rowOff>47625</xdr:rowOff>
    </xdr:to>
    <xdr:sp>
      <xdr:nvSpPr>
        <xdr:cNvPr id="3" name="1 Conector recto de flecha"/>
        <xdr:cNvSpPr>
          <a:spLocks/>
        </xdr:cNvSpPr>
      </xdr:nvSpPr>
      <xdr:spPr>
        <a:xfrm flipH="1">
          <a:off x="22650450" y="1552575"/>
          <a:ext cx="619125" cy="95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9525</xdr:colOff>
      <xdr:row>6</xdr:row>
      <xdr:rowOff>85725</xdr:rowOff>
    </xdr:from>
    <xdr:to>
      <xdr:col>29</xdr:col>
      <xdr:colOff>628650</xdr:colOff>
      <xdr:row>6</xdr:row>
      <xdr:rowOff>95250</xdr:rowOff>
    </xdr:to>
    <xdr:sp>
      <xdr:nvSpPr>
        <xdr:cNvPr id="1" name="1 Conector recto de flecha"/>
        <xdr:cNvSpPr>
          <a:spLocks/>
        </xdr:cNvSpPr>
      </xdr:nvSpPr>
      <xdr:spPr>
        <a:xfrm flipH="1">
          <a:off x="22650450" y="1600200"/>
          <a:ext cx="619125" cy="95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29</xdr:col>
      <xdr:colOff>9525</xdr:colOff>
      <xdr:row>6</xdr:row>
      <xdr:rowOff>38100</xdr:rowOff>
    </xdr:from>
    <xdr:to>
      <xdr:col>29</xdr:col>
      <xdr:colOff>628650</xdr:colOff>
      <xdr:row>6</xdr:row>
      <xdr:rowOff>47625</xdr:rowOff>
    </xdr:to>
    <xdr:sp>
      <xdr:nvSpPr>
        <xdr:cNvPr id="2" name="1 Conector recto de flecha"/>
        <xdr:cNvSpPr>
          <a:spLocks/>
        </xdr:cNvSpPr>
      </xdr:nvSpPr>
      <xdr:spPr>
        <a:xfrm flipH="1">
          <a:off x="22650450" y="1552575"/>
          <a:ext cx="619125" cy="95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9525</xdr:colOff>
      <xdr:row>6</xdr:row>
      <xdr:rowOff>85725</xdr:rowOff>
    </xdr:from>
    <xdr:to>
      <xdr:col>29</xdr:col>
      <xdr:colOff>628650</xdr:colOff>
      <xdr:row>6</xdr:row>
      <xdr:rowOff>95250</xdr:rowOff>
    </xdr:to>
    <xdr:sp>
      <xdr:nvSpPr>
        <xdr:cNvPr id="1" name="1 Conector recto de flecha"/>
        <xdr:cNvSpPr>
          <a:spLocks/>
        </xdr:cNvSpPr>
      </xdr:nvSpPr>
      <xdr:spPr>
        <a:xfrm flipH="1">
          <a:off x="22650450" y="1600200"/>
          <a:ext cx="619125" cy="95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Paulinoyo.UAEH\Documents\2019\9.%20Septiembre\ITSO%20y%20Art%2038\Formato%20Reportes%20ART%2038%202019%20-%20UPE%20Person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A"/>
      <sheetName val="HOJA DE TRABAJO DE LA IES"/>
      <sheetName val="Hoja1"/>
      <sheetName val="FRACCION I 2019"/>
      <sheetName val="FRACCIÓN II 1er 2019"/>
      <sheetName val="FRACCIÓN II 2do 2019"/>
      <sheetName val="FRACCIÓN II 3er 2019"/>
      <sheetName val="FRACCIÓN II 4to 2019"/>
      <sheetName val="FRACCIÓN III 1er 2019"/>
      <sheetName val="FRACCIÓN III 2do 2019"/>
      <sheetName val="FRACCIÓN III 3do 2019"/>
      <sheetName val="FRACCIÓN III 4to 2019"/>
    </sheetNames>
    <sheetDataSet>
      <sheetData sheetId="3">
        <row r="11">
          <cell r="A11" t="str">
            <v>U. A. de Hidalgo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C00000"/>
    <pageSetUpPr fitToPage="1"/>
  </sheetPr>
  <dimension ref="B2:J5"/>
  <sheetViews>
    <sheetView zoomScale="136" zoomScaleNormal="136" zoomScalePageLayoutView="0" workbookViewId="0" topLeftCell="A1">
      <selection activeCell="E7" sqref="E7"/>
    </sheetView>
  </sheetViews>
  <sheetFormatPr defaultColWidth="11.421875" defaultRowHeight="12.75"/>
  <cols>
    <col min="1" max="2" width="2.8515625" style="0" customWidth="1"/>
    <col min="3" max="9" width="21.140625" style="0" customWidth="1"/>
    <col min="10" max="10" width="2.8515625" style="0" customWidth="1"/>
    <col min="11" max="19" width="2.28125" style="0" customWidth="1"/>
  </cols>
  <sheetData>
    <row r="1" ht="13.5" thickBot="1"/>
    <row r="2" spans="2:10" ht="13.5" thickTop="1">
      <c r="B2" s="228"/>
      <c r="C2" s="229"/>
      <c r="D2" s="229"/>
      <c r="E2" s="229"/>
      <c r="F2" s="229"/>
      <c r="G2" s="229"/>
      <c r="H2" s="229"/>
      <c r="I2" s="229"/>
      <c r="J2" s="230"/>
    </row>
    <row r="3" spans="2:10" ht="250.5" customHeight="1">
      <c r="B3" s="231"/>
      <c r="C3" s="463" t="s">
        <v>218</v>
      </c>
      <c r="D3" s="464"/>
      <c r="E3" s="464"/>
      <c r="F3" s="464"/>
      <c r="G3" s="464"/>
      <c r="H3" s="464"/>
      <c r="I3" s="464"/>
      <c r="J3" s="232"/>
    </row>
    <row r="4" spans="2:10" ht="13.5" thickBot="1">
      <c r="B4" s="233"/>
      <c r="C4" s="234"/>
      <c r="D4" s="234"/>
      <c r="E4" s="234"/>
      <c r="F4" s="234"/>
      <c r="G4" s="234"/>
      <c r="H4" s="234"/>
      <c r="I4" s="234"/>
      <c r="J4" s="235"/>
    </row>
    <row r="5" spans="2:10" ht="13.5" thickTop="1">
      <c r="B5" s="465" t="s">
        <v>219</v>
      </c>
      <c r="C5" s="465"/>
      <c r="D5" s="465"/>
      <c r="E5" s="465"/>
      <c r="F5" s="465"/>
      <c r="G5" s="465"/>
      <c r="H5" s="465"/>
      <c r="I5" s="465"/>
      <c r="J5" s="465"/>
    </row>
  </sheetData>
  <sheetProtection/>
  <mergeCells count="2">
    <mergeCell ref="C3:I3"/>
    <mergeCell ref="B5:J5"/>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paperSize="9" scale="85" r:id="rId1"/>
</worksheet>
</file>

<file path=xl/worksheets/sheet10.xml><?xml version="1.0" encoding="utf-8"?>
<worksheet xmlns="http://schemas.openxmlformats.org/spreadsheetml/2006/main" xmlns:r="http://schemas.openxmlformats.org/officeDocument/2006/relationships">
  <sheetPr>
    <tabColor theme="0" tint="-0.4999699890613556"/>
  </sheetPr>
  <dimension ref="A1:AJ50"/>
  <sheetViews>
    <sheetView zoomScale="85" zoomScaleNormal="85" zoomScalePageLayoutView="0" workbookViewId="0" topLeftCell="A1">
      <selection activeCell="E12" sqref="E12"/>
    </sheetView>
  </sheetViews>
  <sheetFormatPr defaultColWidth="11.421875" defaultRowHeight="12.75"/>
  <cols>
    <col min="1" max="1" width="13.8515625" style="7" customWidth="1"/>
    <col min="2" max="2" width="33.00390625" style="7" customWidth="1"/>
    <col min="3" max="3" width="11.7109375" style="7" customWidth="1"/>
    <col min="4" max="4" width="12.8515625" style="7" customWidth="1"/>
    <col min="5" max="5" width="13.00390625" style="7" customWidth="1"/>
    <col min="6" max="6" width="0.85546875" style="7" customWidth="1"/>
    <col min="7" max="8" width="12.28125" style="7" customWidth="1"/>
    <col min="9" max="9" width="12.7109375" style="7" customWidth="1"/>
    <col min="10" max="10" width="0.85546875" style="7" customWidth="1"/>
    <col min="11" max="11" width="11.8515625" style="7" customWidth="1"/>
    <col min="12" max="13" width="12.7109375" style="7" customWidth="1"/>
    <col min="14" max="14" width="0.85546875" style="7" customWidth="1"/>
    <col min="15" max="15" width="13.57421875" style="7" customWidth="1"/>
    <col min="16" max="16" width="13.28125" style="7" customWidth="1"/>
    <col min="17" max="17" width="16.00390625" style="7" customWidth="1"/>
    <col min="18" max="18" width="4.7109375" style="7" customWidth="1"/>
    <col min="19" max="19" width="1.421875" style="7" customWidth="1"/>
    <col min="20" max="20" width="4.28125" style="248" customWidth="1"/>
    <col min="21" max="29" width="13.8515625" style="248" customWidth="1"/>
    <col min="30" max="30" width="9.421875" style="248" customWidth="1"/>
    <col min="31" max="32" width="11.421875" style="248" customWidth="1"/>
    <col min="33" max="33" width="10.00390625" style="248" customWidth="1"/>
    <col min="34" max="34" width="4.00390625" style="248" customWidth="1"/>
    <col min="35" max="35" width="1.421875" style="248" customWidth="1"/>
    <col min="36" max="16384" width="11.421875" style="7" customWidth="1"/>
  </cols>
  <sheetData>
    <row r="1" spans="1:35" s="248" customFormat="1" ht="20.25" customHeight="1">
      <c r="A1" s="349" t="s">
        <v>146</v>
      </c>
      <c r="B1" s="351"/>
      <c r="C1" s="351"/>
      <c r="D1" s="351"/>
      <c r="E1" s="351"/>
      <c r="F1" s="351"/>
      <c r="G1" s="351"/>
      <c r="H1" s="351"/>
      <c r="I1" s="351"/>
      <c r="J1" s="351"/>
      <c r="K1" s="351"/>
      <c r="L1" s="351"/>
      <c r="M1" s="351"/>
      <c r="N1" s="351"/>
      <c r="O1" s="351"/>
      <c r="P1" s="351"/>
      <c r="Q1" s="351"/>
      <c r="R1" s="325"/>
      <c r="S1" s="352"/>
      <c r="T1" s="625" t="s">
        <v>145</v>
      </c>
      <c r="U1" s="625"/>
      <c r="V1" s="625"/>
      <c r="W1" s="625"/>
      <c r="X1" s="625"/>
      <c r="Y1" s="625"/>
      <c r="Z1" s="625"/>
      <c r="AA1" s="625"/>
      <c r="AB1" s="625"/>
      <c r="AC1" s="625"/>
      <c r="AD1" s="625"/>
      <c r="AE1" s="625"/>
      <c r="AF1" s="625"/>
      <c r="AG1" s="625"/>
      <c r="AH1" s="625"/>
      <c r="AI1" s="625"/>
    </row>
    <row r="2" spans="1:35" s="248" customFormat="1" ht="20.25" customHeight="1">
      <c r="A2" s="349" t="s">
        <v>208</v>
      </c>
      <c r="B2" s="350"/>
      <c r="C2" s="350"/>
      <c r="D2" s="350"/>
      <c r="E2" s="350"/>
      <c r="F2" s="350"/>
      <c r="G2" s="350"/>
      <c r="H2" s="350"/>
      <c r="I2" s="350"/>
      <c r="J2" s="350"/>
      <c r="K2" s="350"/>
      <c r="L2" s="350"/>
      <c r="M2" s="350"/>
      <c r="N2" s="350"/>
      <c r="O2" s="350"/>
      <c r="P2" s="350"/>
      <c r="Q2" s="350"/>
      <c r="R2" s="91"/>
      <c r="S2" s="352"/>
      <c r="T2" s="323"/>
      <c r="AI2" s="353"/>
    </row>
    <row r="3" spans="1:35" s="248" customFormat="1" ht="20.25" customHeight="1">
      <c r="A3" s="351" t="s">
        <v>14</v>
      </c>
      <c r="B3" s="350"/>
      <c r="C3" s="350"/>
      <c r="D3" s="350"/>
      <c r="E3" s="350"/>
      <c r="F3" s="350"/>
      <c r="G3" s="350"/>
      <c r="H3" s="350"/>
      <c r="I3" s="350"/>
      <c r="J3" s="350"/>
      <c r="K3" s="350"/>
      <c r="L3" s="350"/>
      <c r="M3" s="350"/>
      <c r="N3" s="350"/>
      <c r="O3" s="350"/>
      <c r="P3" s="350"/>
      <c r="Q3" s="350"/>
      <c r="R3" s="91"/>
      <c r="S3" s="352"/>
      <c r="T3" s="323"/>
      <c r="U3" s="607" t="s">
        <v>214</v>
      </c>
      <c r="V3" s="608"/>
      <c r="W3" s="608"/>
      <c r="X3" s="608"/>
      <c r="Y3" s="608"/>
      <c r="Z3" s="608"/>
      <c r="AA3" s="608"/>
      <c r="AB3" s="608"/>
      <c r="AC3" s="609"/>
      <c r="AI3" s="353"/>
    </row>
    <row r="4" spans="1:35" s="248" customFormat="1" ht="20.25" customHeight="1">
      <c r="A4" s="351" t="s">
        <v>1</v>
      </c>
      <c r="B4" s="350"/>
      <c r="C4" s="350"/>
      <c r="D4" s="350"/>
      <c r="E4" s="350"/>
      <c r="F4" s="350"/>
      <c r="G4" s="350"/>
      <c r="H4" s="350"/>
      <c r="I4" s="350"/>
      <c r="J4" s="350"/>
      <c r="K4" s="350"/>
      <c r="L4" s="350"/>
      <c r="M4" s="350"/>
      <c r="N4" s="350"/>
      <c r="O4" s="350"/>
      <c r="P4" s="350"/>
      <c r="Q4" s="350"/>
      <c r="S4" s="353"/>
      <c r="T4" s="324"/>
      <c r="U4" s="91"/>
      <c r="V4" s="91"/>
      <c r="AI4" s="353"/>
    </row>
    <row r="5" spans="1:35" s="248" customFormat="1" ht="20.25" customHeight="1">
      <c r="A5" s="349" t="s">
        <v>210</v>
      </c>
      <c r="B5" s="350"/>
      <c r="C5" s="350"/>
      <c r="D5" s="350"/>
      <c r="E5" s="350"/>
      <c r="F5" s="350"/>
      <c r="G5" s="350"/>
      <c r="H5" s="350"/>
      <c r="I5" s="350"/>
      <c r="J5" s="350"/>
      <c r="K5" s="350"/>
      <c r="L5" s="350"/>
      <c r="M5" s="350"/>
      <c r="N5" s="350"/>
      <c r="O5" s="350"/>
      <c r="P5" s="350"/>
      <c r="Q5" s="350"/>
      <c r="S5" s="353"/>
      <c r="T5" s="324"/>
      <c r="U5" s="649" t="s">
        <v>38</v>
      </c>
      <c r="V5" s="650"/>
      <c r="W5" s="650"/>
      <c r="X5" s="650"/>
      <c r="Y5" s="650"/>
      <c r="Z5" s="650"/>
      <c r="AA5" s="650"/>
      <c r="AB5" s="650"/>
      <c r="AC5" s="651"/>
      <c r="AE5" s="648" t="s">
        <v>158</v>
      </c>
      <c r="AF5" s="648"/>
      <c r="AG5" s="648"/>
      <c r="AH5" s="648"/>
      <c r="AI5" s="353"/>
    </row>
    <row r="6" spans="1:35" ht="18">
      <c r="A6" s="626" t="s">
        <v>179</v>
      </c>
      <c r="B6" s="627"/>
      <c r="C6" s="627"/>
      <c r="D6" s="627"/>
      <c r="E6" s="627"/>
      <c r="F6" s="627"/>
      <c r="G6" s="627"/>
      <c r="H6" s="627"/>
      <c r="I6" s="627"/>
      <c r="J6" s="627"/>
      <c r="K6" s="627"/>
      <c r="L6" s="627"/>
      <c r="M6" s="628"/>
      <c r="N6" s="168"/>
      <c r="O6" s="629" t="s">
        <v>201</v>
      </c>
      <c r="P6" s="627"/>
      <c r="Q6" s="628"/>
      <c r="R6" s="249"/>
      <c r="S6" s="354"/>
      <c r="T6" s="324"/>
      <c r="U6" s="652">
        <f>+X33</f>
        <v>0</v>
      </c>
      <c r="V6" s="653"/>
      <c r="W6" s="653"/>
      <c r="X6" s="653"/>
      <c r="Y6" s="653"/>
      <c r="Z6" s="653"/>
      <c r="AA6" s="653"/>
      <c r="AB6" s="653"/>
      <c r="AC6" s="654"/>
      <c r="AE6" s="648"/>
      <c r="AF6" s="648"/>
      <c r="AG6" s="648"/>
      <c r="AH6" s="648"/>
      <c r="AI6" s="353"/>
    </row>
    <row r="7" spans="1:35" ht="12.75" customHeight="1">
      <c r="A7" s="630" t="s">
        <v>2</v>
      </c>
      <c r="B7" s="631" t="s">
        <v>13</v>
      </c>
      <c r="C7" s="638" t="s">
        <v>15</v>
      </c>
      <c r="D7" s="639"/>
      <c r="E7" s="639"/>
      <c r="F7" s="639"/>
      <c r="G7" s="639"/>
      <c r="H7" s="639"/>
      <c r="I7" s="639"/>
      <c r="J7" s="639"/>
      <c r="K7" s="639"/>
      <c r="L7" s="639"/>
      <c r="M7" s="640"/>
      <c r="N7" s="169"/>
      <c r="O7" s="632" t="s">
        <v>202</v>
      </c>
      <c r="P7" s="633"/>
      <c r="Q7" s="634"/>
      <c r="S7" s="355"/>
      <c r="T7" s="324"/>
      <c r="U7" s="622">
        <v>0.2</v>
      </c>
      <c r="V7" s="623"/>
      <c r="W7" s="624"/>
      <c r="X7" s="622">
        <v>0.7</v>
      </c>
      <c r="Y7" s="623"/>
      <c r="Z7" s="624"/>
      <c r="AA7" s="622">
        <v>0.1</v>
      </c>
      <c r="AB7" s="623"/>
      <c r="AC7" s="624"/>
      <c r="AD7" s="389">
        <f>U7+X7+AA7</f>
        <v>0.9999999999999999</v>
      </c>
      <c r="AE7" s="648"/>
      <c r="AF7" s="648"/>
      <c r="AG7" s="648"/>
      <c r="AH7" s="648"/>
      <c r="AI7" s="353"/>
    </row>
    <row r="8" spans="1:35" ht="12.75" customHeight="1">
      <c r="A8" s="630"/>
      <c r="B8" s="631"/>
      <c r="C8" s="641" t="s">
        <v>79</v>
      </c>
      <c r="D8" s="642"/>
      <c r="E8" s="643"/>
      <c r="F8" s="162"/>
      <c r="G8" s="644" t="s">
        <v>16</v>
      </c>
      <c r="H8" s="642"/>
      <c r="I8" s="643"/>
      <c r="J8" s="163"/>
      <c r="K8" s="645" t="s">
        <v>17</v>
      </c>
      <c r="L8" s="646"/>
      <c r="M8" s="647"/>
      <c r="N8" s="164"/>
      <c r="O8" s="635"/>
      <c r="P8" s="636"/>
      <c r="Q8" s="637"/>
      <c r="S8" s="355"/>
      <c r="T8" s="324"/>
      <c r="U8" s="616">
        <f>U6*U7</f>
        <v>0</v>
      </c>
      <c r="V8" s="617"/>
      <c r="W8" s="618"/>
      <c r="X8" s="616">
        <f>U6*X7</f>
        <v>0</v>
      </c>
      <c r="Y8" s="617"/>
      <c r="Z8" s="618"/>
      <c r="AA8" s="616">
        <f>AA7*U6</f>
        <v>0</v>
      </c>
      <c r="AB8" s="617"/>
      <c r="AC8" s="618"/>
      <c r="AD8" s="321">
        <f>U8+X8+AA8</f>
        <v>0</v>
      </c>
      <c r="AE8" s="648"/>
      <c r="AF8" s="648"/>
      <c r="AG8" s="648"/>
      <c r="AH8" s="648"/>
      <c r="AI8" s="353"/>
    </row>
    <row r="9" spans="1:35" ht="12.75" customHeight="1">
      <c r="A9" s="630"/>
      <c r="B9" s="631"/>
      <c r="C9" s="100" t="s">
        <v>27</v>
      </c>
      <c r="D9" s="100" t="s">
        <v>28</v>
      </c>
      <c r="E9" s="100" t="s">
        <v>29</v>
      </c>
      <c r="F9" s="165"/>
      <c r="G9" s="100" t="s">
        <v>27</v>
      </c>
      <c r="H9" s="100" t="s">
        <v>28</v>
      </c>
      <c r="I9" s="100" t="s">
        <v>29</v>
      </c>
      <c r="J9" s="165"/>
      <c r="K9" s="100" t="s">
        <v>27</v>
      </c>
      <c r="L9" s="100" t="s">
        <v>28</v>
      </c>
      <c r="M9" s="100" t="s">
        <v>29</v>
      </c>
      <c r="N9" s="165"/>
      <c r="O9" s="170" t="s">
        <v>164</v>
      </c>
      <c r="P9" s="170" t="s">
        <v>165</v>
      </c>
      <c r="Q9" s="171" t="s">
        <v>55</v>
      </c>
      <c r="S9" s="355"/>
      <c r="T9" s="324"/>
      <c r="U9" s="619"/>
      <c r="V9" s="620"/>
      <c r="W9" s="621"/>
      <c r="X9" s="619"/>
      <c r="Y9" s="620"/>
      <c r="Z9" s="621"/>
      <c r="AA9" s="619"/>
      <c r="AB9" s="620"/>
      <c r="AC9" s="621"/>
      <c r="AD9" s="322"/>
      <c r="AI9" s="353"/>
    </row>
    <row r="10" spans="1:35" ht="24" customHeight="1">
      <c r="A10" s="250"/>
      <c r="B10" s="251"/>
      <c r="C10" s="106"/>
      <c r="D10" s="107"/>
      <c r="E10" s="108"/>
      <c r="F10" s="244"/>
      <c r="G10" s="106"/>
      <c r="H10" s="107"/>
      <c r="I10" s="108"/>
      <c r="J10" s="244"/>
      <c r="K10" s="106"/>
      <c r="L10" s="107"/>
      <c r="M10" s="108"/>
      <c r="N10" s="244"/>
      <c r="O10" s="106"/>
      <c r="P10" s="107"/>
      <c r="Q10" s="252"/>
      <c r="S10" s="355"/>
      <c r="T10" s="324"/>
      <c r="U10" s="613" t="s">
        <v>79</v>
      </c>
      <c r="V10" s="614"/>
      <c r="W10" s="615"/>
      <c r="X10" s="610" t="s">
        <v>16</v>
      </c>
      <c r="Y10" s="611"/>
      <c r="Z10" s="612"/>
      <c r="AA10" s="610" t="s">
        <v>17</v>
      </c>
      <c r="AB10" s="611"/>
      <c r="AC10" s="612"/>
      <c r="AI10" s="353"/>
    </row>
    <row r="11" spans="1:35" s="258" customFormat="1" ht="15" customHeight="1">
      <c r="A11" s="253"/>
      <c r="B11" s="254"/>
      <c r="C11" s="141"/>
      <c r="D11" s="244"/>
      <c r="E11" s="166"/>
      <c r="F11" s="244"/>
      <c r="G11" s="141"/>
      <c r="H11" s="244"/>
      <c r="I11" s="166"/>
      <c r="J11" s="244"/>
      <c r="K11" s="141"/>
      <c r="L11" s="244"/>
      <c r="M11" s="166"/>
      <c r="N11" s="244"/>
      <c r="O11" s="255"/>
      <c r="P11" s="256"/>
      <c r="Q11" s="257"/>
      <c r="S11" s="356"/>
      <c r="T11" s="390"/>
      <c r="U11" s="28" t="s">
        <v>9</v>
      </c>
      <c r="V11" s="28" t="s">
        <v>10</v>
      </c>
      <c r="W11" s="28" t="s">
        <v>11</v>
      </c>
      <c r="X11" s="28" t="s">
        <v>9</v>
      </c>
      <c r="Y11" s="28" t="s">
        <v>10</v>
      </c>
      <c r="Z11" s="28" t="s">
        <v>11</v>
      </c>
      <c r="AA11" s="28" t="s">
        <v>9</v>
      </c>
      <c r="AB11" s="28" t="s">
        <v>10</v>
      </c>
      <c r="AC11" s="28" t="s">
        <v>11</v>
      </c>
      <c r="AD11" s="248"/>
      <c r="AE11" s="248"/>
      <c r="AF11" s="248"/>
      <c r="AG11" s="248"/>
      <c r="AH11" s="248"/>
      <c r="AI11" s="391"/>
    </row>
    <row r="12" spans="1:35" s="258" customFormat="1" ht="28.5" customHeight="1">
      <c r="A12" s="311" t="str">
        <f>'FRACCION I 2019'!A11</f>
        <v>U. A. de Hidalgo</v>
      </c>
      <c r="B12" s="602" t="str">
        <f>'HOJA DE TRABAJO DE LA IES'!D51</f>
        <v>SUBSIDIOS FEDERALES PARA ORGANISMOS DESCENTRALIZADOS ESTATALES             U006</v>
      </c>
      <c r="C12" s="259">
        <v>2831.6263037999997</v>
      </c>
      <c r="D12" s="260">
        <v>2774.5630764</v>
      </c>
      <c r="E12" s="261">
        <v>3181.212522699999</v>
      </c>
      <c r="F12" s="262"/>
      <c r="G12" s="259">
        <v>8147.2550821</v>
      </c>
      <c r="H12" s="263">
        <v>12112.3802034</v>
      </c>
      <c r="I12" s="264">
        <v>9982.383200799999</v>
      </c>
      <c r="J12" s="262"/>
      <c r="K12" s="265">
        <f>+AA13</f>
        <v>0</v>
      </c>
      <c r="L12" s="263">
        <f>AA13</f>
        <v>0</v>
      </c>
      <c r="M12" s="264">
        <f>AB13</f>
        <v>0</v>
      </c>
      <c r="N12" s="266"/>
      <c r="O12" s="267">
        <f>C12+G12+K12+'FRACCIÓN III 1er 2019'!Q12</f>
        <v>32183.0244989</v>
      </c>
      <c r="P12" s="268">
        <f>O12+D12+H12+L12</f>
        <v>47069.9677787</v>
      </c>
      <c r="Q12" s="269">
        <f>P12+E12+I12+M12</f>
        <v>60233.56350219999</v>
      </c>
      <c r="S12" s="356"/>
      <c r="T12" s="390"/>
      <c r="U12" s="248"/>
      <c r="V12" s="248"/>
      <c r="W12" s="248"/>
      <c r="X12" s="248"/>
      <c r="Y12" s="248"/>
      <c r="Z12" s="248"/>
      <c r="AA12" s="248"/>
      <c r="AB12" s="248"/>
      <c r="AC12" s="248"/>
      <c r="AD12" s="248"/>
      <c r="AE12" s="248"/>
      <c r="AF12" s="248"/>
      <c r="AG12" s="248"/>
      <c r="AH12" s="248"/>
      <c r="AI12" s="391"/>
    </row>
    <row r="13" spans="1:35" s="258" customFormat="1" ht="18" customHeight="1">
      <c r="A13" s="312"/>
      <c r="B13" s="602"/>
      <c r="C13" s="270"/>
      <c r="D13" s="271"/>
      <c r="E13" s="272"/>
      <c r="F13" s="271"/>
      <c r="G13" s="270"/>
      <c r="H13" s="273"/>
      <c r="I13" s="247"/>
      <c r="J13" s="271"/>
      <c r="K13" s="274"/>
      <c r="L13" s="273"/>
      <c r="M13" s="247"/>
      <c r="N13" s="266"/>
      <c r="O13" s="275"/>
      <c r="P13" s="266"/>
      <c r="Q13" s="276"/>
      <c r="S13" s="356"/>
      <c r="T13" s="390"/>
      <c r="U13" s="392">
        <f>U8/3</f>
        <v>0</v>
      </c>
      <c r="V13" s="392">
        <f>U8/3</f>
        <v>0</v>
      </c>
      <c r="W13" s="392">
        <f>U8/3</f>
        <v>0</v>
      </c>
      <c r="X13" s="392">
        <f>X8/3</f>
        <v>0</v>
      </c>
      <c r="Y13" s="392">
        <f>X8/3</f>
        <v>0</v>
      </c>
      <c r="Z13" s="392">
        <f>X8/3</f>
        <v>0</v>
      </c>
      <c r="AA13" s="392">
        <f>AA8/3</f>
        <v>0</v>
      </c>
      <c r="AB13" s="392">
        <f>AA8/3</f>
        <v>0</v>
      </c>
      <c r="AC13" s="392">
        <f>AA8/3</f>
        <v>0</v>
      </c>
      <c r="AD13" s="248"/>
      <c r="AE13" s="248"/>
      <c r="AF13" s="248"/>
      <c r="AG13" s="248"/>
      <c r="AH13" s="248"/>
      <c r="AI13" s="391"/>
    </row>
    <row r="14" spans="1:35" s="258" customFormat="1" ht="18" customHeight="1">
      <c r="A14" s="312"/>
      <c r="B14" s="278"/>
      <c r="C14" s="270"/>
      <c r="D14" s="271"/>
      <c r="E14" s="247"/>
      <c r="F14" s="271"/>
      <c r="G14" s="270"/>
      <c r="H14" s="271"/>
      <c r="I14" s="247"/>
      <c r="J14" s="271"/>
      <c r="K14" s="279"/>
      <c r="L14" s="266"/>
      <c r="M14" s="280"/>
      <c r="N14" s="266"/>
      <c r="O14" s="279"/>
      <c r="P14" s="266"/>
      <c r="Q14" s="276"/>
      <c r="S14" s="356"/>
      <c r="T14" s="390"/>
      <c r="U14" s="277"/>
      <c r="V14" s="277"/>
      <c r="W14" s="277"/>
      <c r="X14" s="277"/>
      <c r="Y14" s="277"/>
      <c r="Z14" s="277"/>
      <c r="AA14" s="277"/>
      <c r="AB14" s="277"/>
      <c r="AC14" s="277"/>
      <c r="AD14" s="248"/>
      <c r="AE14" s="248"/>
      <c r="AF14" s="248"/>
      <c r="AG14" s="248"/>
      <c r="AH14" s="248"/>
      <c r="AI14" s="391"/>
    </row>
    <row r="15" spans="1:35" s="258" customFormat="1" ht="22.5" customHeight="1">
      <c r="A15" s="311" t="s">
        <v>185</v>
      </c>
      <c r="B15" s="602" t="str">
        <f>'HOJA DE TRABAJO DE LA IES'!D52</f>
        <v>CARRERA DOCENTE                                                                                                                     U040</v>
      </c>
      <c r="C15" s="270"/>
      <c r="D15" s="271"/>
      <c r="E15" s="247"/>
      <c r="F15" s="271"/>
      <c r="G15" s="270"/>
      <c r="H15" s="271"/>
      <c r="I15" s="247"/>
      <c r="J15" s="271"/>
      <c r="K15" s="267">
        <f>'HOJA DE TRABAJO DE LA IES'!H32</f>
        <v>0</v>
      </c>
      <c r="L15" s="281">
        <f>'HOJA DE TRABAJO DE LA IES'!I32</f>
        <v>0</v>
      </c>
      <c r="M15" s="282">
        <f>'HOJA DE TRABAJO DE LA IES'!J32</f>
        <v>0</v>
      </c>
      <c r="N15" s="266"/>
      <c r="O15" s="267">
        <f>'FRACCIÓN III 1er 2019'!Q15+K15</f>
        <v>0</v>
      </c>
      <c r="P15" s="281">
        <f>O15+L15</f>
        <v>0</v>
      </c>
      <c r="Q15" s="283">
        <f>P15+M15</f>
        <v>0</v>
      </c>
      <c r="S15" s="356"/>
      <c r="T15" s="390"/>
      <c r="U15" s="248"/>
      <c r="V15" s="248"/>
      <c r="W15" s="248">
        <f>U13+V13+W13</f>
        <v>0</v>
      </c>
      <c r="X15" s="248"/>
      <c r="Y15" s="248"/>
      <c r="Z15" s="248">
        <f>X13+Y13+Z13</f>
        <v>0</v>
      </c>
      <c r="AA15" s="248"/>
      <c r="AB15" s="248"/>
      <c r="AC15" s="248">
        <f>AA13+AB13+AC13</f>
        <v>0</v>
      </c>
      <c r="AD15" s="248"/>
      <c r="AE15" s="248"/>
      <c r="AF15" s="248"/>
      <c r="AG15" s="248"/>
      <c r="AH15" s="248"/>
      <c r="AI15" s="391"/>
    </row>
    <row r="16" spans="1:35" s="258" customFormat="1" ht="22.5" customHeight="1" thickBot="1">
      <c r="A16" s="312"/>
      <c r="B16" s="602"/>
      <c r="C16" s="270"/>
      <c r="D16" s="271"/>
      <c r="E16" s="247"/>
      <c r="F16" s="271"/>
      <c r="G16" s="270"/>
      <c r="H16" s="271"/>
      <c r="I16" s="247"/>
      <c r="J16" s="271"/>
      <c r="K16" s="267"/>
      <c r="L16" s="266"/>
      <c r="M16" s="280"/>
      <c r="N16" s="266"/>
      <c r="O16" s="279"/>
      <c r="P16" s="266"/>
      <c r="Q16" s="276"/>
      <c r="S16" s="356"/>
      <c r="T16" s="390"/>
      <c r="U16" s="248"/>
      <c r="V16" s="248"/>
      <c r="W16" s="248"/>
      <c r="X16" s="248"/>
      <c r="Y16" s="248"/>
      <c r="Z16" s="248"/>
      <c r="AA16" s="248"/>
      <c r="AB16" s="248"/>
      <c r="AC16" s="248"/>
      <c r="AD16" s="248"/>
      <c r="AE16" s="248"/>
      <c r="AF16" s="248"/>
      <c r="AG16" s="248"/>
      <c r="AH16" s="248"/>
      <c r="AI16" s="391"/>
    </row>
    <row r="17" spans="1:35" s="258" customFormat="1" ht="18" customHeight="1">
      <c r="A17" s="312"/>
      <c r="B17" s="278"/>
      <c r="C17" s="270"/>
      <c r="D17" s="271"/>
      <c r="E17" s="247"/>
      <c r="F17" s="271"/>
      <c r="G17" s="270"/>
      <c r="H17" s="271"/>
      <c r="I17" s="247"/>
      <c r="J17" s="271"/>
      <c r="K17" s="267"/>
      <c r="L17" s="266"/>
      <c r="M17" s="280"/>
      <c r="N17" s="266"/>
      <c r="O17" s="279"/>
      <c r="P17" s="266"/>
      <c r="Q17" s="276"/>
      <c r="S17" s="356"/>
      <c r="T17" s="390"/>
      <c r="U17" s="393"/>
      <c r="V17" s="394"/>
      <c r="W17" s="394"/>
      <c r="X17" s="394"/>
      <c r="Y17" s="394"/>
      <c r="Z17" s="394"/>
      <c r="AA17" s="394"/>
      <c r="AB17" s="394"/>
      <c r="AC17" s="395"/>
      <c r="AD17" s="248"/>
      <c r="AE17" s="248"/>
      <c r="AF17" s="248"/>
      <c r="AG17" s="248"/>
      <c r="AH17" s="248"/>
      <c r="AI17" s="391"/>
    </row>
    <row r="18" spans="1:35" s="258" customFormat="1" ht="22.5" customHeight="1">
      <c r="A18" s="311" t="s">
        <v>185</v>
      </c>
      <c r="B18" s="602" t="str">
        <f>'HOJA DE TRABAJO DE LA IES'!D53</f>
        <v>APOYOS A CENTROS Y ORGANIZACIONES DE EDUCACIÓN                                                  U080</v>
      </c>
      <c r="C18" s="270"/>
      <c r="D18" s="271"/>
      <c r="E18" s="247"/>
      <c r="F18" s="271"/>
      <c r="G18" s="270"/>
      <c r="H18" s="271"/>
      <c r="I18" s="247"/>
      <c r="J18" s="271"/>
      <c r="K18" s="267">
        <f>'HOJA DE TRABAJO DE LA IES'!H34</f>
        <v>0</v>
      </c>
      <c r="L18" s="281">
        <f>'HOJA DE TRABAJO DE LA IES'!I34</f>
        <v>0</v>
      </c>
      <c r="M18" s="282">
        <f>'HOJA DE TRABAJO DE LA IES'!J34</f>
        <v>0</v>
      </c>
      <c r="N18" s="266"/>
      <c r="O18" s="267">
        <f>'FRACCIÓN III 1er 2019'!Q18+K18</f>
        <v>0</v>
      </c>
      <c r="P18" s="281">
        <f>O18+L18</f>
        <v>0</v>
      </c>
      <c r="Q18" s="283">
        <f>P18+M18</f>
        <v>0</v>
      </c>
      <c r="S18" s="356"/>
      <c r="T18" s="390"/>
      <c r="U18" s="661" t="s">
        <v>215</v>
      </c>
      <c r="V18" s="662"/>
      <c r="W18" s="662"/>
      <c r="X18" s="662"/>
      <c r="Y18" s="662"/>
      <c r="Z18" s="662"/>
      <c r="AA18" s="662"/>
      <c r="AB18" s="662"/>
      <c r="AC18" s="663"/>
      <c r="AD18" s="248"/>
      <c r="AE18" s="248"/>
      <c r="AF18" s="248"/>
      <c r="AG18" s="248"/>
      <c r="AH18" s="248"/>
      <c r="AI18" s="391"/>
    </row>
    <row r="19" spans="1:35" s="258" customFormat="1" ht="22.5" customHeight="1">
      <c r="A19" s="312"/>
      <c r="B19" s="602"/>
      <c r="C19" s="270"/>
      <c r="D19" s="271"/>
      <c r="E19" s="247"/>
      <c r="F19" s="271"/>
      <c r="G19" s="270"/>
      <c r="H19" s="271"/>
      <c r="I19" s="247"/>
      <c r="J19" s="271"/>
      <c r="K19" s="279"/>
      <c r="L19" s="266"/>
      <c r="M19" s="280"/>
      <c r="N19" s="266"/>
      <c r="O19" s="279"/>
      <c r="P19" s="266"/>
      <c r="Q19" s="276"/>
      <c r="S19" s="356"/>
      <c r="T19" s="390"/>
      <c r="U19" s="399"/>
      <c r="V19" s="388"/>
      <c r="W19" s="388"/>
      <c r="X19" s="388"/>
      <c r="Y19" s="388"/>
      <c r="Z19" s="388"/>
      <c r="AA19" s="388"/>
      <c r="AB19" s="388"/>
      <c r="AC19" s="401"/>
      <c r="AD19" s="248"/>
      <c r="AE19" s="248"/>
      <c r="AF19" s="248"/>
      <c r="AG19" s="248"/>
      <c r="AH19" s="248"/>
      <c r="AI19" s="391"/>
    </row>
    <row r="20" spans="1:35" s="258" customFormat="1" ht="18" customHeight="1">
      <c r="A20" s="312"/>
      <c r="B20" s="278"/>
      <c r="C20" s="270"/>
      <c r="D20" s="271"/>
      <c r="E20" s="247"/>
      <c r="F20" s="271"/>
      <c r="G20" s="270"/>
      <c r="H20" s="271"/>
      <c r="I20" s="247"/>
      <c r="J20" s="271"/>
      <c r="K20" s="279"/>
      <c r="L20" s="266"/>
      <c r="M20" s="280"/>
      <c r="N20" s="266"/>
      <c r="O20" s="279"/>
      <c r="P20" s="266"/>
      <c r="Q20" s="276"/>
      <c r="S20" s="356"/>
      <c r="T20" s="390"/>
      <c r="U20" s="399"/>
      <c r="V20" s="388"/>
      <c r="W20" s="400"/>
      <c r="X20" s="388"/>
      <c r="Y20" s="400"/>
      <c r="Z20" s="655" t="s">
        <v>183</v>
      </c>
      <c r="AA20" s="657" t="s">
        <v>41</v>
      </c>
      <c r="AB20" s="659" t="s">
        <v>43</v>
      </c>
      <c r="AC20" s="401"/>
      <c r="AD20" s="248"/>
      <c r="AE20" s="248"/>
      <c r="AF20" s="248"/>
      <c r="AG20" s="248"/>
      <c r="AH20" s="248"/>
      <c r="AI20" s="391"/>
    </row>
    <row r="21" spans="1:35" s="258" customFormat="1" ht="22.5" customHeight="1">
      <c r="A21" s="311" t="s">
        <v>185</v>
      </c>
      <c r="B21" s="602" t="str">
        <f>'HOJA DE TRABAJO DE LA IES'!B35:C35</f>
        <v>100 UNIVERSIDADES BENITO JUÁREZ       U083</v>
      </c>
      <c r="C21" s="270"/>
      <c r="D21" s="271"/>
      <c r="E21" s="247"/>
      <c r="F21" s="271"/>
      <c r="G21" s="270"/>
      <c r="H21" s="271"/>
      <c r="I21" s="247"/>
      <c r="J21" s="271"/>
      <c r="K21" s="267">
        <f>'HOJA DE TRABAJO DE LA IES'!H36</f>
        <v>0</v>
      </c>
      <c r="L21" s="281">
        <f>'HOJA DE TRABAJO DE LA IES'!I36</f>
        <v>0</v>
      </c>
      <c r="M21" s="282">
        <f>'HOJA DE TRABAJO DE LA IES'!J36</f>
        <v>0</v>
      </c>
      <c r="N21" s="266"/>
      <c r="O21" s="267">
        <f>'FRACCIÓN III 1er 2019'!Q21+K21</f>
        <v>0</v>
      </c>
      <c r="P21" s="281">
        <f>O21+L21</f>
        <v>0</v>
      </c>
      <c r="Q21" s="283">
        <f>P21+M21</f>
        <v>0</v>
      </c>
      <c r="S21" s="356"/>
      <c r="T21" s="390"/>
      <c r="U21" s="399"/>
      <c r="V21" s="402"/>
      <c r="W21" s="402"/>
      <c r="X21" s="402"/>
      <c r="Y21" s="402"/>
      <c r="Z21" s="656"/>
      <c r="AA21" s="658"/>
      <c r="AB21" s="660"/>
      <c r="AC21" s="401"/>
      <c r="AD21" s="248"/>
      <c r="AE21" s="248"/>
      <c r="AF21" s="248"/>
      <c r="AG21" s="248"/>
      <c r="AH21" s="248"/>
      <c r="AI21" s="391"/>
    </row>
    <row r="22" spans="1:35" s="258" customFormat="1" ht="22.5" customHeight="1">
      <c r="A22" s="312"/>
      <c r="B22" s="602"/>
      <c r="C22" s="270"/>
      <c r="D22" s="271"/>
      <c r="E22" s="247"/>
      <c r="F22" s="271"/>
      <c r="G22" s="270"/>
      <c r="H22" s="271"/>
      <c r="I22" s="247"/>
      <c r="J22" s="271"/>
      <c r="K22" s="279"/>
      <c r="L22" s="266"/>
      <c r="M22" s="280"/>
      <c r="N22" s="266"/>
      <c r="O22" s="279"/>
      <c r="P22" s="266"/>
      <c r="Q22" s="276"/>
      <c r="S22" s="356"/>
      <c r="T22" s="390"/>
      <c r="U22" s="399"/>
      <c r="V22" s="388"/>
      <c r="W22" s="388"/>
      <c r="X22" s="388"/>
      <c r="Y22" s="400"/>
      <c r="Z22" s="402"/>
      <c r="AA22" s="402"/>
      <c r="AB22" s="402"/>
      <c r="AC22" s="401"/>
      <c r="AD22" s="248"/>
      <c r="AE22" s="248"/>
      <c r="AF22" s="248"/>
      <c r="AG22" s="248"/>
      <c r="AH22" s="248"/>
      <c r="AI22" s="391"/>
    </row>
    <row r="23" spans="1:35" s="258" customFormat="1" ht="18" customHeight="1">
      <c r="A23" s="312"/>
      <c r="B23" s="278"/>
      <c r="C23" s="270"/>
      <c r="D23" s="271"/>
      <c r="E23" s="247"/>
      <c r="F23" s="271"/>
      <c r="G23" s="270"/>
      <c r="H23" s="271"/>
      <c r="I23" s="247"/>
      <c r="J23" s="271"/>
      <c r="K23" s="279"/>
      <c r="L23" s="266"/>
      <c r="M23" s="280"/>
      <c r="N23" s="266"/>
      <c r="O23" s="279"/>
      <c r="P23" s="266"/>
      <c r="Q23" s="276"/>
      <c r="S23" s="356"/>
      <c r="T23" s="390"/>
      <c r="U23" s="399"/>
      <c r="V23" s="403"/>
      <c r="W23" s="402"/>
      <c r="X23" s="388" t="s">
        <v>39</v>
      </c>
      <c r="Y23" s="400"/>
      <c r="Z23" s="404"/>
      <c r="AA23" s="405">
        <f>IF(Z23="",0,Z23/Z26)</f>
        <v>0</v>
      </c>
      <c r="AB23" s="26" t="s">
        <v>44</v>
      </c>
      <c r="AC23" s="401"/>
      <c r="AD23" s="248"/>
      <c r="AE23" s="248"/>
      <c r="AF23" s="248"/>
      <c r="AG23" s="248"/>
      <c r="AH23" s="248"/>
      <c r="AI23" s="391"/>
    </row>
    <row r="24" spans="1:35" s="258" customFormat="1" ht="22.5" customHeight="1">
      <c r="A24" s="311" t="s">
        <v>185</v>
      </c>
      <c r="B24" s="602" t="str">
        <f>'HOJA DE TRABAJO DE LA IES'!D55</f>
        <v>PROGRAMA PARA EL DESARROLLO PROFESIONAL DOCENTE (PRODEP)                        S247</v>
      </c>
      <c r="C24" s="270"/>
      <c r="D24" s="271"/>
      <c r="E24" s="247"/>
      <c r="F24" s="271"/>
      <c r="G24" s="270"/>
      <c r="H24" s="271"/>
      <c r="I24" s="247"/>
      <c r="J24" s="271"/>
      <c r="K24" s="267">
        <f>'HOJA DE TRABAJO DE LA IES'!H38</f>
        <v>0</v>
      </c>
      <c r="L24" s="281">
        <f>'HOJA DE TRABAJO DE LA IES'!I38</f>
        <v>0</v>
      </c>
      <c r="M24" s="282">
        <f>'HOJA DE TRABAJO DE LA IES'!J38</f>
        <v>0</v>
      </c>
      <c r="N24" s="266"/>
      <c r="O24" s="267">
        <f>'FRACCIÓN III 1er 2019'!Q24+K24</f>
        <v>0</v>
      </c>
      <c r="P24" s="281">
        <f>O24+L24</f>
        <v>0</v>
      </c>
      <c r="Q24" s="283">
        <f>P24+M24</f>
        <v>0</v>
      </c>
      <c r="S24" s="356"/>
      <c r="T24" s="390"/>
      <c r="U24" s="399"/>
      <c r="V24" s="388"/>
      <c r="W24" s="402"/>
      <c r="X24" s="406" t="s">
        <v>40</v>
      </c>
      <c r="Y24" s="388"/>
      <c r="Z24" s="404"/>
      <c r="AA24" s="405">
        <f>IF(Z24="",0,Z24/Z26)</f>
        <v>0</v>
      </c>
      <c r="AB24" s="26" t="s">
        <v>45</v>
      </c>
      <c r="AC24" s="401"/>
      <c r="AD24" s="248"/>
      <c r="AE24" s="248"/>
      <c r="AF24" s="248"/>
      <c r="AG24" s="248"/>
      <c r="AH24" s="248"/>
      <c r="AI24" s="391"/>
    </row>
    <row r="25" spans="1:35" s="258" customFormat="1" ht="22.5" customHeight="1">
      <c r="A25" s="312"/>
      <c r="B25" s="602"/>
      <c r="C25" s="270"/>
      <c r="D25" s="271"/>
      <c r="E25" s="247"/>
      <c r="F25" s="271"/>
      <c r="G25" s="270"/>
      <c r="H25" s="271"/>
      <c r="I25" s="247"/>
      <c r="J25" s="271"/>
      <c r="K25" s="279"/>
      <c r="L25" s="266"/>
      <c r="M25" s="280"/>
      <c r="N25" s="266"/>
      <c r="O25" s="279"/>
      <c r="P25" s="266"/>
      <c r="Q25" s="276"/>
      <c r="S25" s="356"/>
      <c r="T25" s="390"/>
      <c r="U25" s="399"/>
      <c r="V25" s="388"/>
      <c r="W25" s="402"/>
      <c r="X25" s="388"/>
      <c r="Y25" s="388"/>
      <c r="Z25" s="388"/>
      <c r="AA25" s="388"/>
      <c r="AB25" s="26"/>
      <c r="AC25" s="401"/>
      <c r="AD25" s="248"/>
      <c r="AE25" s="248"/>
      <c r="AF25" s="248"/>
      <c r="AG25" s="248"/>
      <c r="AH25" s="248"/>
      <c r="AI25" s="391"/>
    </row>
    <row r="26" spans="1:35" s="258" customFormat="1" ht="18" customHeight="1" thickBot="1">
      <c r="A26" s="312"/>
      <c r="B26" s="278"/>
      <c r="C26" s="270"/>
      <c r="D26" s="271"/>
      <c r="E26" s="247"/>
      <c r="F26" s="271"/>
      <c r="G26" s="270"/>
      <c r="H26" s="271"/>
      <c r="I26" s="247"/>
      <c r="J26" s="271"/>
      <c r="K26" s="279"/>
      <c r="L26" s="266"/>
      <c r="M26" s="280"/>
      <c r="N26" s="266"/>
      <c r="O26" s="279"/>
      <c r="P26" s="266"/>
      <c r="Q26" s="276"/>
      <c r="S26" s="356"/>
      <c r="T26" s="390"/>
      <c r="U26" s="399"/>
      <c r="V26" s="388"/>
      <c r="W26" s="402"/>
      <c r="X26" s="388" t="s">
        <v>42</v>
      </c>
      <c r="Y26" s="400"/>
      <c r="Z26" s="407">
        <f>Z23+Z24</f>
        <v>0</v>
      </c>
      <c r="AA26" s="405">
        <f>AA23+AA24</f>
        <v>0</v>
      </c>
      <c r="AB26" s="26" t="s">
        <v>46</v>
      </c>
      <c r="AC26" s="401"/>
      <c r="AD26" s="248"/>
      <c r="AE26" s="248"/>
      <c r="AF26" s="248"/>
      <c r="AG26" s="248"/>
      <c r="AH26" s="248"/>
      <c r="AI26" s="391"/>
    </row>
    <row r="27" spans="1:35" s="258" customFormat="1" ht="22.5" customHeight="1" thickBot="1" thickTop="1">
      <c r="A27" s="311" t="s">
        <v>185</v>
      </c>
      <c r="B27" s="602" t="str">
        <f>'HOJA DE TRABAJO DE LA IES'!D56</f>
        <v>PROGRAMA FORTALECIMIENTO DE LA CALIDAD EDUCATIVA (PFCE)                               S267</v>
      </c>
      <c r="C27" s="270"/>
      <c r="D27" s="271"/>
      <c r="E27" s="247"/>
      <c r="F27" s="271"/>
      <c r="G27" s="270"/>
      <c r="H27" s="271"/>
      <c r="I27" s="247">
        <v>18.141</v>
      </c>
      <c r="J27" s="271"/>
      <c r="K27" s="267">
        <f>'HOJA DE TRABAJO DE LA IES'!H40</f>
        <v>0</v>
      </c>
      <c r="L27" s="281">
        <f>'HOJA DE TRABAJO DE LA IES'!I40</f>
        <v>0</v>
      </c>
      <c r="M27" s="282">
        <v>0</v>
      </c>
      <c r="N27" s="266"/>
      <c r="O27" s="267">
        <f>'FRACCIÓN III 1er 2019'!Q27+K27</f>
        <v>0</v>
      </c>
      <c r="P27" s="281">
        <f>O27+L27</f>
        <v>0</v>
      </c>
      <c r="Q27" s="283">
        <f>P27+M27</f>
        <v>0</v>
      </c>
      <c r="S27" s="356"/>
      <c r="T27" s="390"/>
      <c r="U27" s="408"/>
      <c r="V27" s="409"/>
      <c r="W27" s="409"/>
      <c r="X27" s="409"/>
      <c r="Y27" s="409"/>
      <c r="Z27" s="409"/>
      <c r="AA27" s="409"/>
      <c r="AB27" s="409"/>
      <c r="AC27" s="410"/>
      <c r="AD27" s="248"/>
      <c r="AE27" s="402"/>
      <c r="AF27" s="402"/>
      <c r="AG27" s="248"/>
      <c r="AH27" s="248"/>
      <c r="AI27" s="391"/>
    </row>
    <row r="28" spans="1:35" s="258" customFormat="1" ht="22.5" customHeight="1">
      <c r="A28" s="312"/>
      <c r="B28" s="602"/>
      <c r="C28" s="270"/>
      <c r="D28" s="271"/>
      <c r="E28" s="247"/>
      <c r="F28" s="271"/>
      <c r="G28" s="270"/>
      <c r="H28" s="271"/>
      <c r="I28" s="247"/>
      <c r="J28" s="271"/>
      <c r="K28" s="279"/>
      <c r="L28" s="266"/>
      <c r="M28" s="280"/>
      <c r="N28" s="266"/>
      <c r="O28" s="279"/>
      <c r="P28" s="266"/>
      <c r="Q28" s="276"/>
      <c r="S28" s="356"/>
      <c r="T28" s="390"/>
      <c r="U28" s="248"/>
      <c r="V28" s="248"/>
      <c r="W28" s="248"/>
      <c r="X28" s="248"/>
      <c r="Y28" s="248"/>
      <c r="Z28" s="248"/>
      <c r="AA28" s="248"/>
      <c r="AB28" s="248"/>
      <c r="AC28" s="248"/>
      <c r="AD28" s="248"/>
      <c r="AE28" s="402"/>
      <c r="AF28" s="402"/>
      <c r="AG28" s="248"/>
      <c r="AH28" s="248"/>
      <c r="AI28" s="391"/>
    </row>
    <row r="29" spans="1:35" s="258" customFormat="1" ht="18" customHeight="1">
      <c r="A29" s="312"/>
      <c r="B29" s="278"/>
      <c r="C29" s="270"/>
      <c r="D29" s="271"/>
      <c r="E29" s="247"/>
      <c r="F29" s="271"/>
      <c r="G29" s="270"/>
      <c r="H29" s="271"/>
      <c r="I29" s="247"/>
      <c r="J29" s="271"/>
      <c r="K29" s="279"/>
      <c r="L29" s="266"/>
      <c r="M29" s="280"/>
      <c r="N29" s="266"/>
      <c r="O29" s="279"/>
      <c r="P29" s="266"/>
      <c r="Q29" s="276"/>
      <c r="S29" s="356"/>
      <c r="T29" s="390"/>
      <c r="U29" s="402"/>
      <c r="V29" s="388"/>
      <c r="W29" s="248"/>
      <c r="X29" s="664" t="s">
        <v>65</v>
      </c>
      <c r="Y29" s="665"/>
      <c r="Z29" s="665"/>
      <c r="AA29" s="666"/>
      <c r="AB29" s="319" t="s">
        <v>169</v>
      </c>
      <c r="AC29" s="322"/>
      <c r="AD29" s="248"/>
      <c r="AE29" s="402"/>
      <c r="AF29" s="402"/>
      <c r="AG29" s="248"/>
      <c r="AH29" s="248"/>
      <c r="AI29" s="391"/>
    </row>
    <row r="30" spans="1:35" s="258" customFormat="1" ht="22.5" customHeight="1">
      <c r="A30" s="311" t="s">
        <v>185</v>
      </c>
      <c r="B30" s="602" t="str">
        <f>'HOJA DE TRABAJO DE LA IES'!D57</f>
        <v>AAA</v>
      </c>
      <c r="C30" s="270"/>
      <c r="D30" s="271"/>
      <c r="E30" s="247"/>
      <c r="F30" s="271"/>
      <c r="G30" s="270"/>
      <c r="H30" s="271"/>
      <c r="I30" s="247"/>
      <c r="J30" s="271"/>
      <c r="K30" s="267">
        <f>'HOJA DE TRABAJO DE LA IES'!H42</f>
        <v>0</v>
      </c>
      <c r="L30" s="281">
        <f>'HOJA DE TRABAJO DE LA IES'!I42</f>
        <v>0</v>
      </c>
      <c r="M30" s="282">
        <f>'HOJA DE TRABAJO DE LA IES'!J42</f>
        <v>0</v>
      </c>
      <c r="N30" s="266"/>
      <c r="O30" s="267">
        <f>'FRACCIÓN III 1er 2019'!Q30+K30</f>
        <v>0</v>
      </c>
      <c r="P30" s="281">
        <f>O30+L30</f>
        <v>0</v>
      </c>
      <c r="Q30" s="283">
        <f>P30+M30</f>
        <v>0</v>
      </c>
      <c r="S30" s="356"/>
      <c r="T30" s="390"/>
      <c r="U30" s="402"/>
      <c r="V30" s="402"/>
      <c r="W30" s="248"/>
      <c r="X30" s="411" t="s">
        <v>66</v>
      </c>
      <c r="Y30" s="387" t="s">
        <v>67</v>
      </c>
      <c r="Z30" s="387" t="s">
        <v>68</v>
      </c>
      <c r="AA30" s="387" t="s">
        <v>69</v>
      </c>
      <c r="AB30" s="320" t="s">
        <v>42</v>
      </c>
      <c r="AC30" s="248"/>
      <c r="AD30" s="402"/>
      <c r="AE30" s="402"/>
      <c r="AF30" s="402"/>
      <c r="AG30" s="248"/>
      <c r="AH30" s="248"/>
      <c r="AI30" s="391"/>
    </row>
    <row r="31" spans="1:35" s="258" customFormat="1" ht="22.5" customHeight="1">
      <c r="A31" s="312"/>
      <c r="B31" s="602"/>
      <c r="C31" s="270"/>
      <c r="D31" s="271"/>
      <c r="E31" s="247"/>
      <c r="F31" s="271"/>
      <c r="G31" s="270"/>
      <c r="H31" s="271"/>
      <c r="I31" s="247"/>
      <c r="J31" s="271"/>
      <c r="K31" s="279"/>
      <c r="L31" s="266"/>
      <c r="M31" s="280"/>
      <c r="N31" s="266"/>
      <c r="O31" s="279"/>
      <c r="P31" s="266"/>
      <c r="Q31" s="276"/>
      <c r="R31" s="7"/>
      <c r="S31" s="356"/>
      <c r="T31" s="390"/>
      <c r="U31" s="388"/>
      <c r="V31" s="402"/>
      <c r="W31" s="248" t="s">
        <v>64</v>
      </c>
      <c r="X31" s="412">
        <f>X35*$AA23</f>
        <v>0</v>
      </c>
      <c r="Y31" s="413"/>
      <c r="Z31" s="414"/>
      <c r="AA31" s="414"/>
      <c r="AB31" s="414">
        <f>X31+Y31+Z31+AA31</f>
        <v>0</v>
      </c>
      <c r="AC31" s="248"/>
      <c r="AD31" s="402"/>
      <c r="AE31" s="248"/>
      <c r="AF31" s="248"/>
      <c r="AG31" s="248"/>
      <c r="AH31" s="248"/>
      <c r="AI31" s="391"/>
    </row>
    <row r="32" spans="1:35" s="258" customFormat="1" ht="18" customHeight="1">
      <c r="A32" s="312"/>
      <c r="B32" s="278"/>
      <c r="C32" s="270"/>
      <c r="D32" s="271"/>
      <c r="E32" s="247"/>
      <c r="F32" s="271"/>
      <c r="G32" s="270"/>
      <c r="H32" s="271"/>
      <c r="I32" s="247"/>
      <c r="J32" s="271"/>
      <c r="K32" s="279"/>
      <c r="L32" s="266"/>
      <c r="M32" s="280"/>
      <c r="N32" s="266"/>
      <c r="O32" s="279"/>
      <c r="P32" s="266"/>
      <c r="Q32" s="276"/>
      <c r="R32" s="7"/>
      <c r="S32" s="356"/>
      <c r="T32" s="390"/>
      <c r="U32" s="402"/>
      <c r="V32" s="248"/>
      <c r="W32" s="248"/>
      <c r="X32" s="412"/>
      <c r="Y32" s="414"/>
      <c r="Z32" s="414"/>
      <c r="AA32" s="414"/>
      <c r="AB32" s="414"/>
      <c r="AC32" s="248"/>
      <c r="AD32" s="248"/>
      <c r="AE32" s="248"/>
      <c r="AF32" s="248"/>
      <c r="AG32" s="248"/>
      <c r="AH32" s="248"/>
      <c r="AI32" s="391"/>
    </row>
    <row r="33" spans="1:35" s="258" customFormat="1" ht="22.5" customHeight="1">
      <c r="A33" s="603" t="s">
        <v>185</v>
      </c>
      <c r="B33" s="605" t="str">
        <f>'HOJA DE TRABAJO DE LA IES'!D58</f>
        <v>BBB</v>
      </c>
      <c r="C33" s="270"/>
      <c r="D33" s="271"/>
      <c r="E33" s="247"/>
      <c r="F33" s="271"/>
      <c r="G33" s="270"/>
      <c r="H33" s="271"/>
      <c r="I33" s="247"/>
      <c r="J33" s="271"/>
      <c r="K33" s="267">
        <f>'HOJA DE TRABAJO DE LA IES'!H44</f>
        <v>0</v>
      </c>
      <c r="L33" s="281">
        <f>'HOJA DE TRABAJO DE LA IES'!I44</f>
        <v>0</v>
      </c>
      <c r="M33" s="282">
        <f>'HOJA DE TRABAJO DE LA IES'!J44</f>
        <v>0</v>
      </c>
      <c r="N33" s="266"/>
      <c r="O33" s="267">
        <f>'FRACCIÓN III 1er 2019'!Q33+K33</f>
        <v>0</v>
      </c>
      <c r="P33" s="281">
        <f>O33+L33</f>
        <v>0</v>
      </c>
      <c r="Q33" s="283">
        <f>P33+M33</f>
        <v>0</v>
      </c>
      <c r="R33" s="7"/>
      <c r="S33" s="356"/>
      <c r="T33" s="390"/>
      <c r="U33" s="402"/>
      <c r="V33" s="248"/>
      <c r="W33" s="248" t="s">
        <v>40</v>
      </c>
      <c r="X33" s="415">
        <f>X35*$AA24</f>
        <v>0</v>
      </c>
      <c r="Y33" s="416"/>
      <c r="Z33" s="416"/>
      <c r="AA33" s="416"/>
      <c r="AB33" s="416">
        <f>X33+Y33+Z33+AA33</f>
        <v>0</v>
      </c>
      <c r="AC33" s="248"/>
      <c r="AD33" s="248"/>
      <c r="AE33" s="248"/>
      <c r="AF33" s="248"/>
      <c r="AG33" s="248"/>
      <c r="AH33" s="248"/>
      <c r="AI33" s="391"/>
    </row>
    <row r="34" spans="1:35" s="258" customFormat="1" ht="22.5" customHeight="1">
      <c r="A34" s="603"/>
      <c r="B34" s="605"/>
      <c r="C34" s="270"/>
      <c r="D34" s="271"/>
      <c r="E34" s="247"/>
      <c r="F34" s="271"/>
      <c r="G34" s="270"/>
      <c r="H34" s="271"/>
      <c r="I34" s="247"/>
      <c r="J34" s="271"/>
      <c r="K34" s="279"/>
      <c r="L34" s="266"/>
      <c r="M34" s="280"/>
      <c r="N34" s="266"/>
      <c r="O34" s="279"/>
      <c r="P34" s="266"/>
      <c r="Q34" s="276"/>
      <c r="R34" s="25"/>
      <c r="S34" s="356"/>
      <c r="T34" s="390"/>
      <c r="U34" s="248"/>
      <c r="V34" s="248"/>
      <c r="W34" s="248"/>
      <c r="X34" s="417"/>
      <c r="Y34" s="418"/>
      <c r="Z34" s="418"/>
      <c r="AA34" s="418"/>
      <c r="AB34" s="418"/>
      <c r="AC34" s="248"/>
      <c r="AD34" s="248"/>
      <c r="AE34" s="248"/>
      <c r="AF34" s="248"/>
      <c r="AG34" s="248"/>
      <c r="AH34" s="248"/>
      <c r="AI34" s="391"/>
    </row>
    <row r="35" spans="1:35" s="258" customFormat="1" ht="18" customHeight="1" thickBot="1">
      <c r="A35" s="604"/>
      <c r="B35" s="606"/>
      <c r="C35" s="284"/>
      <c r="D35" s="285"/>
      <c r="E35" s="286"/>
      <c r="F35" s="285"/>
      <c r="G35" s="284"/>
      <c r="H35" s="285"/>
      <c r="I35" s="286"/>
      <c r="J35" s="285"/>
      <c r="K35" s="287"/>
      <c r="L35" s="288"/>
      <c r="M35" s="289"/>
      <c r="N35" s="288"/>
      <c r="O35" s="287"/>
      <c r="P35" s="288"/>
      <c r="Q35" s="290"/>
      <c r="R35" s="25"/>
      <c r="S35" s="356"/>
      <c r="T35" s="390"/>
      <c r="U35" s="248"/>
      <c r="V35" s="248"/>
      <c r="W35" s="248"/>
      <c r="X35" s="419">
        <v>0</v>
      </c>
      <c r="Y35" s="420">
        <v>0</v>
      </c>
      <c r="Z35" s="420">
        <v>0</v>
      </c>
      <c r="AA35" s="420">
        <v>0</v>
      </c>
      <c r="AB35" s="420">
        <f>AB31+AB33</f>
        <v>0</v>
      </c>
      <c r="AC35" s="248"/>
      <c r="AD35" s="248"/>
      <c r="AE35" s="248"/>
      <c r="AF35" s="248"/>
      <c r="AG35" s="248"/>
      <c r="AH35" s="248"/>
      <c r="AI35" s="391"/>
    </row>
    <row r="36" spans="1:35" s="258" customFormat="1" ht="18" customHeight="1">
      <c r="A36" s="253"/>
      <c r="B36" s="244"/>
      <c r="C36" s="244"/>
      <c r="D36" s="244"/>
      <c r="E36" s="244"/>
      <c r="F36" s="244"/>
      <c r="G36" s="244"/>
      <c r="H36" s="244"/>
      <c r="I36" s="244"/>
      <c r="J36" s="244"/>
      <c r="K36" s="256"/>
      <c r="L36" s="256"/>
      <c r="M36" s="256"/>
      <c r="N36" s="256"/>
      <c r="O36" s="256"/>
      <c r="P36" s="256"/>
      <c r="Q36" s="291"/>
      <c r="R36" s="25"/>
      <c r="S36" s="356"/>
      <c r="T36" s="390"/>
      <c r="U36" s="248"/>
      <c r="V36" s="248"/>
      <c r="W36" s="248"/>
      <c r="X36" s="421"/>
      <c r="Y36" s="421"/>
      <c r="Z36" s="421"/>
      <c r="AA36" s="248"/>
      <c r="AB36" s="248"/>
      <c r="AC36" s="248"/>
      <c r="AD36" s="248"/>
      <c r="AE36" s="248"/>
      <c r="AF36" s="248"/>
      <c r="AG36" s="248"/>
      <c r="AH36" s="248"/>
      <c r="AI36" s="391"/>
    </row>
    <row r="37" spans="1:35" s="258" customFormat="1" ht="18" customHeight="1">
      <c r="A37" s="253"/>
      <c r="B37" s="244"/>
      <c r="C37" s="244"/>
      <c r="D37" s="244"/>
      <c r="E37" s="244"/>
      <c r="F37" s="244"/>
      <c r="G37" s="244"/>
      <c r="H37" s="244"/>
      <c r="I37" s="244"/>
      <c r="J37" s="244"/>
      <c r="K37" s="256"/>
      <c r="L37" s="256"/>
      <c r="M37" s="256"/>
      <c r="N37" s="256"/>
      <c r="O37" s="256"/>
      <c r="P37" s="256"/>
      <c r="Q37" s="257"/>
      <c r="R37" s="7"/>
      <c r="S37" s="356"/>
      <c r="T37" s="390"/>
      <c r="U37" s="248"/>
      <c r="V37" s="402"/>
      <c r="W37" s="402"/>
      <c r="X37" s="402"/>
      <c r="Y37" s="402"/>
      <c r="Z37" s="402"/>
      <c r="AA37" s="402"/>
      <c r="AB37" s="402"/>
      <c r="AC37" s="402"/>
      <c r="AD37" s="248"/>
      <c r="AE37" s="248"/>
      <c r="AF37" s="248"/>
      <c r="AG37" s="248"/>
      <c r="AH37" s="248"/>
      <c r="AI37" s="391"/>
    </row>
    <row r="38" spans="1:35" s="258" customFormat="1" ht="16.5" thickBot="1">
      <c r="A38" s="253"/>
      <c r="B38" s="292" t="s">
        <v>20</v>
      </c>
      <c r="C38" s="293">
        <f>C12+C15+C18+C21+C24+C27+C30+C33</f>
        <v>2831.6263037999997</v>
      </c>
      <c r="D38" s="293">
        <f>D12+D15+D18+D21+D24+D27+D30+D33</f>
        <v>2774.5630764</v>
      </c>
      <c r="E38" s="293">
        <f>E12+E15+E18+E21+E24+E27+E30+E33</f>
        <v>3181.212522699999</v>
      </c>
      <c r="F38" s="292"/>
      <c r="G38" s="293">
        <f>G12+G15+G18+G21+G24+G27+G30+G33</f>
        <v>8147.2550821</v>
      </c>
      <c r="H38" s="293">
        <f>H12+H15+H18+H21+H24+H27+H30+H33</f>
        <v>12112.3802034</v>
      </c>
      <c r="I38" s="293">
        <f>I12+I15+I18+I21+I24+I27+I30+I33</f>
        <v>10000.524200799999</v>
      </c>
      <c r="J38" s="292"/>
      <c r="K38" s="293">
        <f>K12+K15+K18+K21+K24+K27+K30+K33</f>
        <v>0</v>
      </c>
      <c r="L38" s="293">
        <f>L12+L15+L18+L21+L24+L27+L30+L33</f>
        <v>0</v>
      </c>
      <c r="M38" s="293">
        <f>M12+M15+M18+M21+M24+M27+M30+M33</f>
        <v>0</v>
      </c>
      <c r="N38" s="294"/>
      <c r="O38" s="293">
        <f>O12+O15+O18+O21+O24+O27+O30+O33</f>
        <v>32183.0244989</v>
      </c>
      <c r="P38" s="293">
        <f>P12+P15+P18+P21+P24+P27+P30+P33</f>
        <v>47069.9677787</v>
      </c>
      <c r="Q38" s="293">
        <f>Q12+Q15+Q18+Q21+Q24+Q27+Q30+Q33</f>
        <v>60233.56350219999</v>
      </c>
      <c r="R38" s="7"/>
      <c r="S38" s="356"/>
      <c r="T38" s="390"/>
      <c r="U38" s="248"/>
      <c r="V38" s="422"/>
      <c r="W38" s="423" t="s">
        <v>180</v>
      </c>
      <c r="X38" s="424"/>
      <c r="Y38" s="402"/>
      <c r="Z38" s="402"/>
      <c r="AA38" s="402"/>
      <c r="AB38" s="402"/>
      <c r="AC38" s="402"/>
      <c r="AD38" s="248"/>
      <c r="AE38" s="248"/>
      <c r="AF38" s="248"/>
      <c r="AG38" s="248"/>
      <c r="AH38" s="248"/>
      <c r="AI38" s="391"/>
    </row>
    <row r="39" spans="1:35" s="258" customFormat="1" ht="18" customHeight="1" thickTop="1">
      <c r="A39" s="253"/>
      <c r="C39" s="296"/>
      <c r="D39" s="296"/>
      <c r="E39" s="296"/>
      <c r="F39" s="296"/>
      <c r="G39" s="296"/>
      <c r="H39" s="296"/>
      <c r="I39" s="296"/>
      <c r="J39" s="296"/>
      <c r="K39" s="296"/>
      <c r="L39" s="296"/>
      <c r="M39" s="296"/>
      <c r="N39" s="296"/>
      <c r="O39" s="296"/>
      <c r="P39" s="296"/>
      <c r="Q39" s="297"/>
      <c r="R39" s="6"/>
      <c r="S39" s="356"/>
      <c r="T39" s="390"/>
      <c r="U39" s="402"/>
      <c r="V39" s="425"/>
      <c r="W39" s="426" t="s">
        <v>171</v>
      </c>
      <c r="X39" s="427" t="s">
        <v>193</v>
      </c>
      <c r="Y39" s="402"/>
      <c r="Z39" s="402"/>
      <c r="AA39" s="402"/>
      <c r="AB39" s="402"/>
      <c r="AC39" s="402"/>
      <c r="AD39" s="248"/>
      <c r="AE39" s="248"/>
      <c r="AF39" s="248"/>
      <c r="AG39" s="248"/>
      <c r="AH39" s="248"/>
      <c r="AI39" s="391"/>
    </row>
    <row r="40" spans="1:35" s="258" customFormat="1" ht="18" customHeight="1">
      <c r="A40" s="253"/>
      <c r="B40" s="292" t="s">
        <v>19</v>
      </c>
      <c r="C40" s="298">
        <f>C38</f>
        <v>2831.6263037999997</v>
      </c>
      <c r="D40" s="298">
        <f>D38+C40</f>
        <v>5606.1893801999995</v>
      </c>
      <c r="E40" s="298">
        <f>E38+D40</f>
        <v>8787.4019029</v>
      </c>
      <c r="F40" s="292"/>
      <c r="G40" s="298">
        <f>G38+E40</f>
        <v>16934.656985</v>
      </c>
      <c r="H40" s="298">
        <f>H38+G40</f>
        <v>29047.0371884</v>
      </c>
      <c r="I40" s="298">
        <f>I38+H40</f>
        <v>39047.5613892</v>
      </c>
      <c r="J40" s="292"/>
      <c r="K40" s="298">
        <f>K38+I40</f>
        <v>39047.5613892</v>
      </c>
      <c r="L40" s="298">
        <f>L38+K40</f>
        <v>39047.5613892</v>
      </c>
      <c r="M40" s="298">
        <f>M38+L40</f>
        <v>39047.5613892</v>
      </c>
      <c r="N40" s="294"/>
      <c r="O40" s="298">
        <f>C38+G38+K38</f>
        <v>10978.8813859</v>
      </c>
      <c r="P40" s="298">
        <f>D38+H38+L38+O40</f>
        <v>25865.824665699998</v>
      </c>
      <c r="Q40" s="299">
        <f>E38+I38+M38+P40</f>
        <v>39047.5613892</v>
      </c>
      <c r="R40" s="7"/>
      <c r="S40" s="356"/>
      <c r="T40" s="390"/>
      <c r="U40" s="402"/>
      <c r="V40" s="425"/>
      <c r="W40" s="428"/>
      <c r="X40" s="429"/>
      <c r="Y40" s="402"/>
      <c r="Z40" s="402"/>
      <c r="AA40" s="402"/>
      <c r="AB40" s="402"/>
      <c r="AC40" s="402"/>
      <c r="AD40" s="248"/>
      <c r="AE40" s="248"/>
      <c r="AF40" s="248"/>
      <c r="AG40" s="248"/>
      <c r="AH40" s="248"/>
      <c r="AI40" s="391"/>
    </row>
    <row r="41" spans="1:35" s="258" customFormat="1" ht="12.75">
      <c r="A41" s="253"/>
      <c r="B41" s="292"/>
      <c r="C41" s="292"/>
      <c r="D41" s="292"/>
      <c r="E41" s="292"/>
      <c r="F41" s="292"/>
      <c r="G41" s="292"/>
      <c r="H41" s="292"/>
      <c r="I41" s="292"/>
      <c r="J41" s="292"/>
      <c r="K41" s="292"/>
      <c r="L41" s="292"/>
      <c r="M41" s="292"/>
      <c r="N41" s="294"/>
      <c r="O41" s="292"/>
      <c r="P41" s="292"/>
      <c r="Q41" s="300"/>
      <c r="R41" s="7"/>
      <c r="S41" s="356"/>
      <c r="T41" s="390"/>
      <c r="U41" s="402"/>
      <c r="V41" s="425" t="s">
        <v>175</v>
      </c>
      <c r="W41" s="430" t="s">
        <v>45</v>
      </c>
      <c r="X41" s="431">
        <v>0</v>
      </c>
      <c r="Y41" s="402"/>
      <c r="Z41" s="402"/>
      <c r="AA41" s="402"/>
      <c r="AB41" s="402"/>
      <c r="AC41" s="402"/>
      <c r="AD41" s="248"/>
      <c r="AE41" s="248"/>
      <c r="AF41" s="248"/>
      <c r="AG41" s="248"/>
      <c r="AH41" s="248"/>
      <c r="AI41" s="391"/>
    </row>
    <row r="42" spans="1:35" s="258" customFormat="1" ht="12.75">
      <c r="A42" s="167"/>
      <c r="B42" s="292" t="s">
        <v>78</v>
      </c>
      <c r="C42" s="301"/>
      <c r="D42" s="302"/>
      <c r="E42" s="302">
        <f>C38+D38+E38</f>
        <v>8787.4019029</v>
      </c>
      <c r="F42" s="301"/>
      <c r="G42" s="301"/>
      <c r="H42" s="302"/>
      <c r="I42" s="302">
        <f>G38+H38+I38</f>
        <v>30260.1594863</v>
      </c>
      <c r="J42" s="301"/>
      <c r="K42" s="301"/>
      <c r="L42" s="302"/>
      <c r="M42" s="302">
        <f>K38+L38+M38</f>
        <v>0</v>
      </c>
      <c r="N42" s="301"/>
      <c r="O42" s="301"/>
      <c r="P42" s="302"/>
      <c r="Q42" s="303">
        <f>E42+I42+M42</f>
        <v>39047.5613892</v>
      </c>
      <c r="R42" s="7"/>
      <c r="S42" s="356"/>
      <c r="T42" s="390"/>
      <c r="U42" s="402"/>
      <c r="V42" s="425"/>
      <c r="W42" s="430"/>
      <c r="X42" s="429"/>
      <c r="Y42" s="402"/>
      <c r="Z42" s="402"/>
      <c r="AA42" s="402"/>
      <c r="AB42" s="402"/>
      <c r="AC42" s="402"/>
      <c r="AD42" s="248"/>
      <c r="AE42" s="248"/>
      <c r="AF42" s="248"/>
      <c r="AG42" s="248"/>
      <c r="AH42" s="248"/>
      <c r="AI42" s="391"/>
    </row>
    <row r="43" spans="1:35" s="258" customFormat="1" ht="12.75">
      <c r="A43" s="253"/>
      <c r="B43" s="244"/>
      <c r="C43" s="244"/>
      <c r="D43" s="244"/>
      <c r="E43" s="244"/>
      <c r="F43" s="244"/>
      <c r="G43" s="244"/>
      <c r="H43" s="244"/>
      <c r="I43" s="244"/>
      <c r="J43" s="244"/>
      <c r="K43" s="244"/>
      <c r="L43" s="244"/>
      <c r="M43" s="244"/>
      <c r="N43" s="244"/>
      <c r="O43" s="244"/>
      <c r="P43" s="244"/>
      <c r="Q43" s="304"/>
      <c r="R43" s="7"/>
      <c r="S43" s="355"/>
      <c r="T43" s="324"/>
      <c r="U43" s="402"/>
      <c r="V43" s="425" t="s">
        <v>175</v>
      </c>
      <c r="W43" s="430" t="s">
        <v>44</v>
      </c>
      <c r="X43" s="431">
        <v>0</v>
      </c>
      <c r="Y43" s="402"/>
      <c r="Z43" s="402"/>
      <c r="AA43" s="402"/>
      <c r="AB43" s="402"/>
      <c r="AC43" s="402"/>
      <c r="AD43" s="432"/>
      <c r="AE43" s="248"/>
      <c r="AF43" s="248"/>
      <c r="AG43" s="248"/>
      <c r="AH43" s="248"/>
      <c r="AI43" s="391"/>
    </row>
    <row r="44" spans="1:35" s="258" customFormat="1" ht="12.75">
      <c r="A44" s="305"/>
      <c r="B44" s="306"/>
      <c r="C44" s="306"/>
      <c r="D44" s="306"/>
      <c r="E44" s="306"/>
      <c r="F44" s="306"/>
      <c r="G44" s="306"/>
      <c r="H44" s="306"/>
      <c r="I44" s="306"/>
      <c r="J44" s="306"/>
      <c r="K44" s="306"/>
      <c r="L44" s="306"/>
      <c r="M44" s="306"/>
      <c r="N44" s="306"/>
      <c r="O44" s="306"/>
      <c r="P44" s="306"/>
      <c r="Q44" s="307"/>
      <c r="R44" s="7"/>
      <c r="S44" s="355"/>
      <c r="T44" s="324"/>
      <c r="U44" s="402"/>
      <c r="V44" s="433"/>
      <c r="W44" s="434"/>
      <c r="X44" s="435"/>
      <c r="Y44" s="248"/>
      <c r="Z44" s="248"/>
      <c r="AA44" s="248"/>
      <c r="AB44" s="248"/>
      <c r="AC44" s="248"/>
      <c r="AD44" s="248"/>
      <c r="AE44" s="248"/>
      <c r="AF44" s="248"/>
      <c r="AG44" s="248"/>
      <c r="AH44" s="248"/>
      <c r="AI44" s="391"/>
    </row>
    <row r="45" spans="1:35" s="258" customFormat="1" ht="13.5" thickBot="1">
      <c r="A45" s="308"/>
      <c r="B45" s="309"/>
      <c r="C45" s="309"/>
      <c r="D45" s="309"/>
      <c r="E45" s="309"/>
      <c r="F45" s="309"/>
      <c r="G45" s="309"/>
      <c r="H45" s="309"/>
      <c r="I45" s="309"/>
      <c r="J45" s="309"/>
      <c r="K45" s="309"/>
      <c r="L45" s="309"/>
      <c r="M45" s="309"/>
      <c r="N45" s="309"/>
      <c r="O45" s="309"/>
      <c r="P45" s="309"/>
      <c r="Q45" s="310"/>
      <c r="R45" s="7"/>
      <c r="S45" s="355"/>
      <c r="T45" s="324"/>
      <c r="U45" s="402"/>
      <c r="V45" s="433" t="s">
        <v>176</v>
      </c>
      <c r="W45" s="430" t="s">
        <v>46</v>
      </c>
      <c r="X45" s="436">
        <v>0</v>
      </c>
      <c r="Y45" s="248"/>
      <c r="Z45" s="248"/>
      <c r="AA45" s="248"/>
      <c r="AB45" s="248"/>
      <c r="AC45" s="248"/>
      <c r="AD45" s="248"/>
      <c r="AE45" s="248"/>
      <c r="AF45" s="248"/>
      <c r="AG45" s="248"/>
      <c r="AH45" s="248"/>
      <c r="AI45" s="391"/>
    </row>
    <row r="46" spans="19:35" ht="12.75">
      <c r="S46" s="357"/>
      <c r="T46" s="437"/>
      <c r="V46" s="433"/>
      <c r="W46" s="428"/>
      <c r="X46" s="429"/>
      <c r="AI46" s="353"/>
    </row>
    <row r="47" spans="1:35" s="258" customFormat="1" ht="13.5" thickBot="1">
      <c r="A47" s="7"/>
      <c r="B47" s="7"/>
      <c r="C47" s="7"/>
      <c r="D47" s="7"/>
      <c r="E47" s="7"/>
      <c r="F47" s="7"/>
      <c r="G47" s="7"/>
      <c r="H47" s="7"/>
      <c r="I47" s="7"/>
      <c r="J47" s="7"/>
      <c r="K47" s="7"/>
      <c r="L47" s="7"/>
      <c r="M47" s="7"/>
      <c r="N47" s="7"/>
      <c r="O47" s="7"/>
      <c r="P47" s="7"/>
      <c r="Q47" s="7"/>
      <c r="R47" s="7"/>
      <c r="S47" s="357"/>
      <c r="T47" s="437"/>
      <c r="U47" s="248"/>
      <c r="V47" s="438" t="s">
        <v>177</v>
      </c>
      <c r="W47" s="428"/>
      <c r="X47" s="439">
        <f>+X41+X43-X45</f>
        <v>0</v>
      </c>
      <c r="Y47" s="248"/>
      <c r="Z47" s="248"/>
      <c r="AA47" s="248"/>
      <c r="AB47" s="248"/>
      <c r="AC47" s="248"/>
      <c r="AD47" s="248"/>
      <c r="AE47" s="248"/>
      <c r="AF47" s="248"/>
      <c r="AG47" s="248"/>
      <c r="AH47" s="248"/>
      <c r="AI47" s="391"/>
    </row>
    <row r="48" spans="1:35" s="258" customFormat="1" ht="13.5" thickTop="1">
      <c r="A48" s="7"/>
      <c r="B48" s="7"/>
      <c r="C48" s="7"/>
      <c r="D48" s="7"/>
      <c r="E48" s="7"/>
      <c r="F48" s="7"/>
      <c r="G48" s="7"/>
      <c r="H48" s="7"/>
      <c r="I48" s="7"/>
      <c r="J48" s="7"/>
      <c r="K48" s="7"/>
      <c r="L48" s="7"/>
      <c r="M48" s="7"/>
      <c r="N48" s="7"/>
      <c r="O48" s="7"/>
      <c r="P48" s="7"/>
      <c r="Q48" s="7"/>
      <c r="R48" s="7"/>
      <c r="S48" s="357"/>
      <c r="T48" s="437"/>
      <c r="U48" s="248"/>
      <c r="V48" s="440"/>
      <c r="W48" s="440"/>
      <c r="X48" s="441"/>
      <c r="Y48" s="248"/>
      <c r="Z48" s="248"/>
      <c r="AA48" s="248"/>
      <c r="AB48" s="248"/>
      <c r="AC48" s="248"/>
      <c r="AD48" s="248"/>
      <c r="AE48" s="248"/>
      <c r="AF48" s="248"/>
      <c r="AG48" s="248"/>
      <c r="AH48" s="248"/>
      <c r="AI48" s="391"/>
    </row>
    <row r="49" spans="1:35" s="258" customFormat="1" ht="12.75" customHeight="1">
      <c r="A49" s="7"/>
      <c r="B49" s="7"/>
      <c r="C49" s="7"/>
      <c r="D49" s="7"/>
      <c r="E49" s="7"/>
      <c r="F49" s="7"/>
      <c r="G49" s="7"/>
      <c r="H49" s="7"/>
      <c r="I49" s="7"/>
      <c r="J49" s="7"/>
      <c r="K49" s="7"/>
      <c r="L49" s="7"/>
      <c r="M49" s="7"/>
      <c r="N49" s="7"/>
      <c r="O49" s="7"/>
      <c r="P49" s="7"/>
      <c r="Q49" s="7"/>
      <c r="R49" s="7"/>
      <c r="S49" s="355"/>
      <c r="T49" s="324"/>
      <c r="U49" s="402"/>
      <c r="V49" s="402"/>
      <c r="W49" s="402"/>
      <c r="X49" s="402"/>
      <c r="Y49" s="402"/>
      <c r="Z49" s="402"/>
      <c r="AA49" s="402"/>
      <c r="AB49" s="402"/>
      <c r="AC49" s="402"/>
      <c r="AD49" s="402"/>
      <c r="AE49" s="248"/>
      <c r="AF49" s="248"/>
      <c r="AG49" s="248"/>
      <c r="AH49" s="248"/>
      <c r="AI49" s="391"/>
    </row>
    <row r="50" spans="1:36" s="258" customFormat="1" ht="13.5" customHeight="1">
      <c r="A50" s="7"/>
      <c r="B50" s="7"/>
      <c r="C50" s="7"/>
      <c r="D50" s="7"/>
      <c r="E50" s="7"/>
      <c r="F50" s="7"/>
      <c r="G50" s="7"/>
      <c r="H50" s="7"/>
      <c r="I50" s="7"/>
      <c r="J50" s="7"/>
      <c r="K50" s="7"/>
      <c r="L50" s="7"/>
      <c r="M50" s="7"/>
      <c r="N50" s="7"/>
      <c r="O50" s="7"/>
      <c r="P50" s="7"/>
      <c r="Q50" s="7"/>
      <c r="R50" s="7"/>
      <c r="S50" s="355"/>
      <c r="T50" s="353"/>
      <c r="U50" s="353"/>
      <c r="V50" s="353"/>
      <c r="W50" s="353"/>
      <c r="X50" s="353"/>
      <c r="Y50" s="353"/>
      <c r="Z50" s="353"/>
      <c r="AA50" s="353"/>
      <c r="AB50" s="353"/>
      <c r="AC50" s="353"/>
      <c r="AD50" s="353"/>
      <c r="AE50" s="353"/>
      <c r="AF50" s="353"/>
      <c r="AG50" s="353"/>
      <c r="AH50" s="353"/>
      <c r="AI50" s="353"/>
      <c r="AJ50" s="7"/>
    </row>
  </sheetData>
  <sheetProtection/>
  <mergeCells count="37">
    <mergeCell ref="AB20:AB21"/>
    <mergeCell ref="A33:A35"/>
    <mergeCell ref="B33:B35"/>
    <mergeCell ref="B30:B31"/>
    <mergeCell ref="B24:B25"/>
    <mergeCell ref="B27:B28"/>
    <mergeCell ref="B21:B22"/>
    <mergeCell ref="X29:AA29"/>
    <mergeCell ref="Z20:Z21"/>
    <mergeCell ref="AA20:AA21"/>
    <mergeCell ref="T1:AI1"/>
    <mergeCell ref="U3:AC3"/>
    <mergeCell ref="AE5:AH8"/>
    <mergeCell ref="U5:AC5"/>
    <mergeCell ref="U7:W7"/>
    <mergeCell ref="U6:AC6"/>
    <mergeCell ref="U8:W9"/>
    <mergeCell ref="X7:Z7"/>
    <mergeCell ref="X8:Z9"/>
    <mergeCell ref="AA7:AC7"/>
    <mergeCell ref="AA8:AC9"/>
    <mergeCell ref="U18:AC18"/>
    <mergeCell ref="O6:Q6"/>
    <mergeCell ref="A6:M6"/>
    <mergeCell ref="A7:A9"/>
    <mergeCell ref="B7:B9"/>
    <mergeCell ref="K8:M8"/>
    <mergeCell ref="O7:Q8"/>
    <mergeCell ref="C7:M7"/>
    <mergeCell ref="C8:E8"/>
    <mergeCell ref="G8:I8"/>
    <mergeCell ref="U10:W10"/>
    <mergeCell ref="X10:Z10"/>
    <mergeCell ref="AA10:AC10"/>
    <mergeCell ref="B12:B13"/>
    <mergeCell ref="B15:B16"/>
    <mergeCell ref="B18:B19"/>
  </mergeCells>
  <printOptions horizontalCentered="1"/>
  <pageMargins left="0.7086614173228347" right="0.7086614173228347" top="0.7480314960629921" bottom="0" header="0.31496062992125984" footer="0.31496062992125984"/>
  <pageSetup fitToHeight="0" fitToWidth="2" horizontalDpi="600" verticalDpi="600" orientation="landscape" scale="59" r:id="rId2"/>
  <colBreaks count="1" manualBreakCount="1">
    <brk id="17" max="49" man="1"/>
  </colBreaks>
  <drawing r:id="rId1"/>
</worksheet>
</file>

<file path=xl/worksheets/sheet11.xml><?xml version="1.0" encoding="utf-8"?>
<worksheet xmlns="http://schemas.openxmlformats.org/spreadsheetml/2006/main" xmlns:r="http://schemas.openxmlformats.org/officeDocument/2006/relationships">
  <sheetPr>
    <tabColor theme="0" tint="-0.4999699890613556"/>
    <pageSetUpPr fitToPage="1"/>
  </sheetPr>
  <dimension ref="A1:AJ50"/>
  <sheetViews>
    <sheetView zoomScale="85" zoomScaleNormal="85" zoomScalePageLayoutView="0" workbookViewId="0" topLeftCell="A1">
      <selection activeCell="M42" sqref="M42"/>
    </sheetView>
  </sheetViews>
  <sheetFormatPr defaultColWidth="11.421875" defaultRowHeight="12.75"/>
  <cols>
    <col min="1" max="1" width="13.8515625" style="7" customWidth="1"/>
    <col min="2" max="2" width="33.00390625" style="7" customWidth="1"/>
    <col min="3" max="3" width="11.7109375" style="7" customWidth="1"/>
    <col min="4" max="4" width="12.8515625" style="7" customWidth="1"/>
    <col min="5" max="5" width="13.00390625" style="7" customWidth="1"/>
    <col min="6" max="6" width="0.85546875" style="7" customWidth="1"/>
    <col min="7" max="8" width="12.28125" style="7" customWidth="1"/>
    <col min="9" max="9" width="12.7109375" style="7" customWidth="1"/>
    <col min="10" max="10" width="0.85546875" style="7" customWidth="1"/>
    <col min="11" max="11" width="11.8515625" style="7" customWidth="1"/>
    <col min="12" max="13" width="12.7109375" style="7" customWidth="1"/>
    <col min="14" max="14" width="0.85546875" style="7" customWidth="1"/>
    <col min="15" max="15" width="13.57421875" style="7" customWidth="1"/>
    <col min="16" max="16" width="13.28125" style="7" customWidth="1"/>
    <col min="17" max="17" width="16.00390625" style="7" customWidth="1"/>
    <col min="18" max="18" width="4.7109375" style="7" customWidth="1"/>
    <col min="19" max="19" width="1.421875" style="7" customWidth="1"/>
    <col min="20" max="20" width="4.28125" style="248" customWidth="1"/>
    <col min="21" max="29" width="13.8515625" style="248" customWidth="1"/>
    <col min="30" max="30" width="9.421875" style="248" customWidth="1"/>
    <col min="31" max="34" width="11.421875" style="248" customWidth="1"/>
    <col min="35" max="35" width="1.421875" style="248" customWidth="1"/>
    <col min="36" max="16384" width="11.421875" style="7" customWidth="1"/>
  </cols>
  <sheetData>
    <row r="1" spans="1:35" s="248" customFormat="1" ht="20.25" customHeight="1">
      <c r="A1" s="349" t="s">
        <v>146</v>
      </c>
      <c r="B1" s="351"/>
      <c r="C1" s="351"/>
      <c r="D1" s="351"/>
      <c r="E1" s="351"/>
      <c r="F1" s="351"/>
      <c r="G1" s="351"/>
      <c r="H1" s="351"/>
      <c r="I1" s="351"/>
      <c r="J1" s="351"/>
      <c r="K1" s="351"/>
      <c r="L1" s="351"/>
      <c r="M1" s="351"/>
      <c r="N1" s="351"/>
      <c r="O1" s="351"/>
      <c r="P1" s="351"/>
      <c r="Q1" s="351"/>
      <c r="R1" s="325"/>
      <c r="S1" s="352"/>
      <c r="T1" s="625" t="s">
        <v>145</v>
      </c>
      <c r="U1" s="625"/>
      <c r="V1" s="625"/>
      <c r="W1" s="625"/>
      <c r="X1" s="625"/>
      <c r="Y1" s="625"/>
      <c r="Z1" s="625"/>
      <c r="AA1" s="625"/>
      <c r="AB1" s="625"/>
      <c r="AC1" s="625"/>
      <c r="AD1" s="625"/>
      <c r="AE1" s="625"/>
      <c r="AF1" s="625"/>
      <c r="AG1" s="625"/>
      <c r="AH1" s="625"/>
      <c r="AI1" s="625"/>
    </row>
    <row r="2" spans="1:35" s="248" customFormat="1" ht="20.25" customHeight="1">
      <c r="A2" s="349" t="s">
        <v>208</v>
      </c>
      <c r="B2" s="350"/>
      <c r="C2" s="350"/>
      <c r="D2" s="350"/>
      <c r="E2" s="350"/>
      <c r="F2" s="350"/>
      <c r="G2" s="350"/>
      <c r="H2" s="350"/>
      <c r="I2" s="350"/>
      <c r="J2" s="350"/>
      <c r="K2" s="350"/>
      <c r="L2" s="350"/>
      <c r="M2" s="350"/>
      <c r="N2" s="350"/>
      <c r="O2" s="350"/>
      <c r="P2" s="350"/>
      <c r="Q2" s="350"/>
      <c r="R2" s="91"/>
      <c r="S2" s="352"/>
      <c r="T2" s="323"/>
      <c r="AI2" s="353"/>
    </row>
    <row r="3" spans="1:35" s="248" customFormat="1" ht="20.25" customHeight="1">
      <c r="A3" s="351" t="s">
        <v>14</v>
      </c>
      <c r="B3" s="350"/>
      <c r="C3" s="350"/>
      <c r="D3" s="350"/>
      <c r="E3" s="350"/>
      <c r="F3" s="350"/>
      <c r="G3" s="350"/>
      <c r="H3" s="350"/>
      <c r="I3" s="350"/>
      <c r="J3" s="350"/>
      <c r="K3" s="350"/>
      <c r="L3" s="350"/>
      <c r="M3" s="350"/>
      <c r="N3" s="350"/>
      <c r="O3" s="350"/>
      <c r="P3" s="350"/>
      <c r="Q3" s="350"/>
      <c r="R3" s="91"/>
      <c r="S3" s="352"/>
      <c r="T3" s="323"/>
      <c r="U3" s="607" t="s">
        <v>214</v>
      </c>
      <c r="V3" s="608"/>
      <c r="W3" s="608"/>
      <c r="X3" s="608"/>
      <c r="Y3" s="608"/>
      <c r="Z3" s="608"/>
      <c r="AA3" s="608"/>
      <c r="AB3" s="608"/>
      <c r="AC3" s="609"/>
      <c r="AI3" s="353"/>
    </row>
    <row r="4" spans="1:35" s="248" customFormat="1" ht="20.25" customHeight="1">
      <c r="A4" s="351" t="s">
        <v>1</v>
      </c>
      <c r="B4" s="350"/>
      <c r="C4" s="350"/>
      <c r="D4" s="350"/>
      <c r="E4" s="350"/>
      <c r="F4" s="350"/>
      <c r="G4" s="350"/>
      <c r="H4" s="350"/>
      <c r="I4" s="350"/>
      <c r="J4" s="350"/>
      <c r="K4" s="350"/>
      <c r="L4" s="350"/>
      <c r="M4" s="350"/>
      <c r="N4" s="350"/>
      <c r="O4" s="350"/>
      <c r="P4" s="350"/>
      <c r="Q4" s="350"/>
      <c r="S4" s="353"/>
      <c r="T4" s="324"/>
      <c r="U4" s="91"/>
      <c r="V4" s="91"/>
      <c r="AI4" s="353"/>
    </row>
    <row r="5" spans="1:35" s="248" customFormat="1" ht="20.25" customHeight="1">
      <c r="A5" s="349" t="s">
        <v>211</v>
      </c>
      <c r="B5" s="350"/>
      <c r="C5" s="350"/>
      <c r="D5" s="350"/>
      <c r="E5" s="350"/>
      <c r="F5" s="350"/>
      <c r="G5" s="350"/>
      <c r="H5" s="350"/>
      <c r="I5" s="350"/>
      <c r="J5" s="350"/>
      <c r="K5" s="350"/>
      <c r="L5" s="350"/>
      <c r="M5" s="350"/>
      <c r="N5" s="350"/>
      <c r="O5" s="350"/>
      <c r="P5" s="350"/>
      <c r="Q5" s="350"/>
      <c r="S5" s="353"/>
      <c r="T5" s="324"/>
      <c r="U5" s="649" t="s">
        <v>38</v>
      </c>
      <c r="V5" s="650"/>
      <c r="W5" s="650"/>
      <c r="X5" s="650"/>
      <c r="Y5" s="650"/>
      <c r="Z5" s="650"/>
      <c r="AA5" s="650"/>
      <c r="AB5" s="650"/>
      <c r="AC5" s="651"/>
      <c r="AE5" s="648" t="s">
        <v>158</v>
      </c>
      <c r="AF5" s="648"/>
      <c r="AG5" s="648"/>
      <c r="AH5" s="648"/>
      <c r="AI5" s="353"/>
    </row>
    <row r="6" spans="1:35" ht="18">
      <c r="A6" s="626" t="s">
        <v>179</v>
      </c>
      <c r="B6" s="627"/>
      <c r="C6" s="627"/>
      <c r="D6" s="627"/>
      <c r="E6" s="627"/>
      <c r="F6" s="627"/>
      <c r="G6" s="627"/>
      <c r="H6" s="627"/>
      <c r="I6" s="627"/>
      <c r="J6" s="627"/>
      <c r="K6" s="627"/>
      <c r="L6" s="627"/>
      <c r="M6" s="628"/>
      <c r="N6" s="168"/>
      <c r="O6" s="629" t="s">
        <v>213</v>
      </c>
      <c r="P6" s="627"/>
      <c r="Q6" s="628"/>
      <c r="R6" s="249"/>
      <c r="S6" s="354"/>
      <c r="T6" s="324"/>
      <c r="U6" s="652">
        <f>+X33</f>
        <v>0</v>
      </c>
      <c r="V6" s="653"/>
      <c r="W6" s="653"/>
      <c r="X6" s="653"/>
      <c r="Y6" s="653"/>
      <c r="Z6" s="653"/>
      <c r="AA6" s="653"/>
      <c r="AB6" s="653"/>
      <c r="AC6" s="654"/>
      <c r="AE6" s="648"/>
      <c r="AF6" s="648"/>
      <c r="AG6" s="648"/>
      <c r="AH6" s="648"/>
      <c r="AI6" s="353"/>
    </row>
    <row r="7" spans="1:35" ht="12.75" customHeight="1">
      <c r="A7" s="630" t="s">
        <v>2</v>
      </c>
      <c r="B7" s="631" t="s">
        <v>13</v>
      </c>
      <c r="C7" s="638" t="s">
        <v>15</v>
      </c>
      <c r="D7" s="639"/>
      <c r="E7" s="639"/>
      <c r="F7" s="639"/>
      <c r="G7" s="639"/>
      <c r="H7" s="639"/>
      <c r="I7" s="639"/>
      <c r="J7" s="639"/>
      <c r="K7" s="639"/>
      <c r="L7" s="639"/>
      <c r="M7" s="640"/>
      <c r="N7" s="169"/>
      <c r="O7" s="632" t="s">
        <v>217</v>
      </c>
      <c r="P7" s="633"/>
      <c r="Q7" s="634"/>
      <c r="S7" s="355"/>
      <c r="T7" s="324"/>
      <c r="U7" s="622">
        <v>0.2</v>
      </c>
      <c r="V7" s="623"/>
      <c r="W7" s="624"/>
      <c r="X7" s="622">
        <v>0.7</v>
      </c>
      <c r="Y7" s="623"/>
      <c r="Z7" s="624"/>
      <c r="AA7" s="622">
        <v>0.1</v>
      </c>
      <c r="AB7" s="623"/>
      <c r="AC7" s="624"/>
      <c r="AD7" s="389">
        <f>U7+X7+AA7</f>
        <v>0.9999999999999999</v>
      </c>
      <c r="AE7" s="648"/>
      <c r="AF7" s="648"/>
      <c r="AG7" s="648"/>
      <c r="AH7" s="648"/>
      <c r="AI7" s="353"/>
    </row>
    <row r="8" spans="1:35" ht="12.75" customHeight="1">
      <c r="A8" s="630"/>
      <c r="B8" s="631"/>
      <c r="C8" s="641" t="s">
        <v>79</v>
      </c>
      <c r="D8" s="642"/>
      <c r="E8" s="643"/>
      <c r="F8" s="162"/>
      <c r="G8" s="644" t="s">
        <v>16</v>
      </c>
      <c r="H8" s="642"/>
      <c r="I8" s="643"/>
      <c r="J8" s="163"/>
      <c r="K8" s="645" t="s">
        <v>17</v>
      </c>
      <c r="L8" s="646"/>
      <c r="M8" s="647"/>
      <c r="N8" s="164"/>
      <c r="O8" s="635"/>
      <c r="P8" s="636"/>
      <c r="Q8" s="637"/>
      <c r="S8" s="355"/>
      <c r="T8" s="324"/>
      <c r="U8" s="616">
        <f>U6*U7</f>
        <v>0</v>
      </c>
      <c r="V8" s="617"/>
      <c r="W8" s="618"/>
      <c r="X8" s="616">
        <f>U6*X7</f>
        <v>0</v>
      </c>
      <c r="Y8" s="617"/>
      <c r="Z8" s="618"/>
      <c r="AA8" s="616">
        <f>AA7*U6</f>
        <v>0</v>
      </c>
      <c r="AB8" s="617"/>
      <c r="AC8" s="618"/>
      <c r="AD8" s="321">
        <f>U8+X8+AA8</f>
        <v>0</v>
      </c>
      <c r="AE8" s="648"/>
      <c r="AF8" s="648"/>
      <c r="AG8" s="648"/>
      <c r="AH8" s="648"/>
      <c r="AI8" s="353"/>
    </row>
    <row r="9" spans="1:35" ht="12.75" customHeight="1">
      <c r="A9" s="630"/>
      <c r="B9" s="631"/>
      <c r="C9" s="100" t="s">
        <v>30</v>
      </c>
      <c r="D9" s="100" t="s">
        <v>31</v>
      </c>
      <c r="E9" s="100" t="s">
        <v>32</v>
      </c>
      <c r="F9" s="165"/>
      <c r="G9" s="100" t="s">
        <v>30</v>
      </c>
      <c r="H9" s="100" t="s">
        <v>31</v>
      </c>
      <c r="I9" s="100" t="s">
        <v>32</v>
      </c>
      <c r="J9" s="165"/>
      <c r="K9" s="100" t="s">
        <v>30</v>
      </c>
      <c r="L9" s="100" t="s">
        <v>31</v>
      </c>
      <c r="M9" s="100" t="s">
        <v>32</v>
      </c>
      <c r="N9" s="165"/>
      <c r="O9" s="170" t="s">
        <v>160</v>
      </c>
      <c r="P9" s="170" t="s">
        <v>163</v>
      </c>
      <c r="Q9" s="171" t="s">
        <v>56</v>
      </c>
      <c r="S9" s="355"/>
      <c r="T9" s="324"/>
      <c r="U9" s="619"/>
      <c r="V9" s="620"/>
      <c r="W9" s="621"/>
      <c r="X9" s="619"/>
      <c r="Y9" s="620"/>
      <c r="Z9" s="621"/>
      <c r="AA9" s="619"/>
      <c r="AB9" s="620"/>
      <c r="AC9" s="621"/>
      <c r="AD9" s="322"/>
      <c r="AI9" s="353"/>
    </row>
    <row r="10" spans="1:35" ht="24" customHeight="1">
      <c r="A10" s="250"/>
      <c r="B10" s="251"/>
      <c r="C10" s="106"/>
      <c r="D10" s="107"/>
      <c r="E10" s="108"/>
      <c r="F10" s="244"/>
      <c r="G10" s="106"/>
      <c r="H10" s="107"/>
      <c r="I10" s="108"/>
      <c r="J10" s="244"/>
      <c r="K10" s="106"/>
      <c r="L10" s="107"/>
      <c r="M10" s="108"/>
      <c r="N10" s="244"/>
      <c r="O10" s="106"/>
      <c r="P10" s="107"/>
      <c r="Q10" s="252"/>
      <c r="S10" s="355"/>
      <c r="T10" s="324"/>
      <c r="U10" s="613" t="s">
        <v>79</v>
      </c>
      <c r="V10" s="614"/>
      <c r="W10" s="615"/>
      <c r="X10" s="610" t="s">
        <v>16</v>
      </c>
      <c r="Y10" s="611"/>
      <c r="Z10" s="612"/>
      <c r="AA10" s="610" t="s">
        <v>17</v>
      </c>
      <c r="AB10" s="611"/>
      <c r="AC10" s="612"/>
      <c r="AI10" s="353"/>
    </row>
    <row r="11" spans="1:35" s="258" customFormat="1" ht="15" customHeight="1">
      <c r="A11" s="253"/>
      <c r="B11" s="254"/>
      <c r="C11" s="141"/>
      <c r="D11" s="244"/>
      <c r="E11" s="166"/>
      <c r="F11" s="244"/>
      <c r="G11" s="141"/>
      <c r="H11" s="244"/>
      <c r="I11" s="166"/>
      <c r="J11" s="244"/>
      <c r="K11" s="141"/>
      <c r="L11" s="244"/>
      <c r="M11" s="166"/>
      <c r="N11" s="244"/>
      <c r="O11" s="255"/>
      <c r="P11" s="256"/>
      <c r="Q11" s="257"/>
      <c r="S11" s="356"/>
      <c r="T11" s="390"/>
      <c r="U11" s="28" t="s">
        <v>9</v>
      </c>
      <c r="V11" s="28" t="s">
        <v>10</v>
      </c>
      <c r="W11" s="28" t="s">
        <v>11</v>
      </c>
      <c r="X11" s="28" t="s">
        <v>9</v>
      </c>
      <c r="Y11" s="28" t="s">
        <v>10</v>
      </c>
      <c r="Z11" s="28" t="s">
        <v>11</v>
      </c>
      <c r="AA11" s="28" t="s">
        <v>9</v>
      </c>
      <c r="AB11" s="28" t="s">
        <v>10</v>
      </c>
      <c r="AC11" s="28" t="s">
        <v>11</v>
      </c>
      <c r="AD11" s="248"/>
      <c r="AE11" s="248"/>
      <c r="AF11" s="248"/>
      <c r="AG11" s="248"/>
      <c r="AH11" s="248"/>
      <c r="AI11" s="391"/>
    </row>
    <row r="12" spans="1:35" s="258" customFormat="1" ht="28.5" customHeight="1">
      <c r="A12" s="311" t="str">
        <f>'FRACCION I 2019'!A11</f>
        <v>U. A. de Hidalgo</v>
      </c>
      <c r="B12" s="602" t="str">
        <f>'HOJA DE TRABAJO DE LA IES'!D51</f>
        <v>SUBSIDIOS FEDERALES PARA ORGANISMOS DESCENTRALIZADOS ESTATALES             U006</v>
      </c>
      <c r="C12" s="259">
        <f>1154679.4/1000</f>
        <v>1154.6794</v>
      </c>
      <c r="D12" s="260">
        <f>3213226.1913/1000</f>
        <v>3213.2261913</v>
      </c>
      <c r="E12" s="261">
        <f>3284292.4652/1000</f>
        <v>3284.2924652</v>
      </c>
      <c r="F12" s="262"/>
      <c r="G12" s="259">
        <f>13748087.785/1000</f>
        <v>13748.087785</v>
      </c>
      <c r="H12" s="263">
        <f>12484011.4828/1000</f>
        <v>12484.011482799999</v>
      </c>
      <c r="I12" s="264">
        <f>11430072.5284/1000</f>
        <v>11430.0725284</v>
      </c>
      <c r="J12" s="262"/>
      <c r="K12" s="265">
        <f>AA13</f>
        <v>0</v>
      </c>
      <c r="L12" s="263">
        <f>AB13</f>
        <v>0</v>
      </c>
      <c r="M12" s="264">
        <f>AC13</f>
        <v>0</v>
      </c>
      <c r="N12" s="266"/>
      <c r="O12" s="267">
        <f>C12+G12+K12+'FRACCIÓN III 2do 2019'!Q12</f>
        <v>75136.3306872</v>
      </c>
      <c r="P12" s="268">
        <f>O12+D12+H12+L12</f>
        <v>90833.56836129999</v>
      </c>
      <c r="Q12" s="269">
        <f>P12+E12+I12+M12</f>
        <v>105547.93335489999</v>
      </c>
      <c r="S12" s="356"/>
      <c r="T12" s="390"/>
      <c r="U12" s="248"/>
      <c r="V12" s="248"/>
      <c r="W12" s="248"/>
      <c r="X12" s="248"/>
      <c r="Y12" s="248"/>
      <c r="Z12" s="248"/>
      <c r="AA12" s="248"/>
      <c r="AB12" s="248"/>
      <c r="AC12" s="248"/>
      <c r="AD12" s="248"/>
      <c r="AE12" s="248"/>
      <c r="AF12" s="248"/>
      <c r="AG12" s="248"/>
      <c r="AH12" s="248"/>
      <c r="AI12" s="391"/>
    </row>
    <row r="13" spans="1:35" s="258" customFormat="1" ht="18" customHeight="1">
      <c r="A13" s="312"/>
      <c r="B13" s="602"/>
      <c r="C13" s="270"/>
      <c r="D13" s="271"/>
      <c r="E13" s="272"/>
      <c r="F13" s="271"/>
      <c r="G13" s="270"/>
      <c r="H13" s="273"/>
      <c r="I13" s="247"/>
      <c r="J13" s="271"/>
      <c r="K13" s="274"/>
      <c r="L13" s="273"/>
      <c r="M13" s="247"/>
      <c r="N13" s="266"/>
      <c r="O13" s="275"/>
      <c r="P13" s="266"/>
      <c r="Q13" s="276"/>
      <c r="S13" s="356"/>
      <c r="T13" s="390"/>
      <c r="U13" s="392">
        <f>U8/3</f>
        <v>0</v>
      </c>
      <c r="V13" s="392">
        <f>U8/3</f>
        <v>0</v>
      </c>
      <c r="W13" s="392">
        <f>U8/3</f>
        <v>0</v>
      </c>
      <c r="X13" s="392">
        <f>X8/3</f>
        <v>0</v>
      </c>
      <c r="Y13" s="392">
        <f>X8/3</f>
        <v>0</v>
      </c>
      <c r="Z13" s="392">
        <f>X8/3</f>
        <v>0</v>
      </c>
      <c r="AA13" s="392">
        <f>AA8/3</f>
        <v>0</v>
      </c>
      <c r="AB13" s="392">
        <f>AA8/3</f>
        <v>0</v>
      </c>
      <c r="AC13" s="392">
        <f>AA8/3</f>
        <v>0</v>
      </c>
      <c r="AD13" s="248"/>
      <c r="AE13" s="248"/>
      <c r="AF13" s="248"/>
      <c r="AG13" s="248"/>
      <c r="AH13" s="248"/>
      <c r="AI13" s="391"/>
    </row>
    <row r="14" spans="1:35" s="258" customFormat="1" ht="18" customHeight="1">
      <c r="A14" s="312"/>
      <c r="B14" s="278"/>
      <c r="C14" s="270"/>
      <c r="D14" s="271"/>
      <c r="E14" s="247"/>
      <c r="F14" s="271"/>
      <c r="G14" s="270"/>
      <c r="H14" s="271"/>
      <c r="I14" s="247"/>
      <c r="J14" s="271"/>
      <c r="K14" s="279"/>
      <c r="L14" s="266"/>
      <c r="M14" s="280"/>
      <c r="N14" s="266"/>
      <c r="O14" s="279"/>
      <c r="P14" s="266"/>
      <c r="Q14" s="276"/>
      <c r="S14" s="356"/>
      <c r="T14" s="390"/>
      <c r="U14" s="277"/>
      <c r="V14" s="277"/>
      <c r="W14" s="277"/>
      <c r="X14" s="277"/>
      <c r="Y14" s="277"/>
      <c r="Z14" s="277"/>
      <c r="AA14" s="277"/>
      <c r="AB14" s="277"/>
      <c r="AC14" s="277"/>
      <c r="AD14" s="248"/>
      <c r="AE14" s="248"/>
      <c r="AF14" s="248"/>
      <c r="AG14" s="248"/>
      <c r="AH14" s="248"/>
      <c r="AI14" s="391"/>
    </row>
    <row r="15" spans="1:35" s="258" customFormat="1" ht="22.5" customHeight="1">
      <c r="A15" s="311" t="s">
        <v>185</v>
      </c>
      <c r="B15" s="602" t="str">
        <f>'HOJA DE TRABAJO DE LA IES'!D52</f>
        <v>CARRERA DOCENTE                                                                                                                     U040</v>
      </c>
      <c r="C15" s="270"/>
      <c r="D15" s="271"/>
      <c r="E15" s="247"/>
      <c r="F15" s="271"/>
      <c r="G15" s="270"/>
      <c r="H15" s="271"/>
      <c r="I15" s="247"/>
      <c r="J15" s="271"/>
      <c r="K15" s="267">
        <f>'HOJA DE TRABAJO DE LA IES'!L32</f>
        <v>0</v>
      </c>
      <c r="L15" s="281">
        <f>'HOJA DE TRABAJO DE LA IES'!M32</f>
        <v>13278.65</v>
      </c>
      <c r="M15" s="282">
        <f>'HOJA DE TRABAJO DE LA IES'!N32</f>
        <v>0</v>
      </c>
      <c r="N15" s="266"/>
      <c r="O15" s="267">
        <f>'FRACCIÓN III 2do 2019'!Q15+K15</f>
        <v>0</v>
      </c>
      <c r="P15" s="281">
        <f>O15+L15</f>
        <v>13278.65</v>
      </c>
      <c r="Q15" s="283">
        <f>P15+M15</f>
        <v>13278.65</v>
      </c>
      <c r="S15" s="356"/>
      <c r="T15" s="390"/>
      <c r="U15" s="248"/>
      <c r="V15" s="248"/>
      <c r="W15" s="248">
        <f>U13+V13+W13</f>
        <v>0</v>
      </c>
      <c r="X15" s="248"/>
      <c r="Y15" s="248"/>
      <c r="Z15" s="248">
        <f>X13+Y13+Z13</f>
        <v>0</v>
      </c>
      <c r="AA15" s="248"/>
      <c r="AB15" s="248"/>
      <c r="AC15" s="248">
        <f>AA13+AB13+AC13</f>
        <v>0</v>
      </c>
      <c r="AD15" s="248"/>
      <c r="AE15" s="248"/>
      <c r="AF15" s="248"/>
      <c r="AG15" s="248"/>
      <c r="AH15" s="248"/>
      <c r="AI15" s="391"/>
    </row>
    <row r="16" spans="1:35" s="258" customFormat="1" ht="22.5" customHeight="1" thickBot="1">
      <c r="A16" s="312"/>
      <c r="B16" s="602"/>
      <c r="C16" s="270"/>
      <c r="D16" s="271"/>
      <c r="E16" s="247"/>
      <c r="F16" s="271"/>
      <c r="G16" s="270"/>
      <c r="H16" s="271"/>
      <c r="I16" s="247"/>
      <c r="J16" s="271"/>
      <c r="K16" s="267"/>
      <c r="L16" s="266"/>
      <c r="M16" s="280"/>
      <c r="N16" s="266"/>
      <c r="O16" s="279"/>
      <c r="P16" s="266"/>
      <c r="Q16" s="276"/>
      <c r="S16" s="356"/>
      <c r="T16" s="390"/>
      <c r="U16" s="248"/>
      <c r="V16" s="248"/>
      <c r="W16" s="248"/>
      <c r="X16" s="248"/>
      <c r="Y16" s="248"/>
      <c r="Z16" s="248"/>
      <c r="AA16" s="248"/>
      <c r="AB16" s="248"/>
      <c r="AC16" s="248"/>
      <c r="AD16" s="248"/>
      <c r="AE16" s="248"/>
      <c r="AF16" s="248"/>
      <c r="AG16" s="248"/>
      <c r="AH16" s="248"/>
      <c r="AI16" s="391"/>
    </row>
    <row r="17" spans="1:35" s="258" customFormat="1" ht="18" customHeight="1">
      <c r="A17" s="312"/>
      <c r="B17" s="278"/>
      <c r="C17" s="270"/>
      <c r="D17" s="271"/>
      <c r="E17" s="247"/>
      <c r="F17" s="271"/>
      <c r="G17" s="270"/>
      <c r="H17" s="271"/>
      <c r="I17" s="247"/>
      <c r="J17" s="271"/>
      <c r="K17" s="267"/>
      <c r="L17" s="266"/>
      <c r="M17" s="280"/>
      <c r="N17" s="266"/>
      <c r="O17" s="279"/>
      <c r="P17" s="266"/>
      <c r="Q17" s="276"/>
      <c r="S17" s="356"/>
      <c r="T17" s="390"/>
      <c r="U17" s="393"/>
      <c r="V17" s="394"/>
      <c r="W17" s="394"/>
      <c r="X17" s="394"/>
      <c r="Y17" s="394"/>
      <c r="Z17" s="394"/>
      <c r="AA17" s="394"/>
      <c r="AB17" s="394"/>
      <c r="AC17" s="395"/>
      <c r="AD17" s="248"/>
      <c r="AE17" s="248"/>
      <c r="AF17" s="248"/>
      <c r="AG17" s="248"/>
      <c r="AH17" s="248"/>
      <c r="AI17" s="391"/>
    </row>
    <row r="18" spans="1:35" s="258" customFormat="1" ht="22.5" customHeight="1">
      <c r="A18" s="311" t="s">
        <v>185</v>
      </c>
      <c r="B18" s="602" t="str">
        <f>'HOJA DE TRABAJO DE LA IES'!D53</f>
        <v>APOYOS A CENTROS Y ORGANIZACIONES DE EDUCACIÓN                                                  U080</v>
      </c>
      <c r="C18" s="270"/>
      <c r="D18" s="271"/>
      <c r="E18" s="247"/>
      <c r="F18" s="271"/>
      <c r="G18" s="270"/>
      <c r="H18" s="271"/>
      <c r="I18" s="247"/>
      <c r="J18" s="271"/>
      <c r="K18" s="267">
        <f>'HOJA DE TRABAJO DE LA IES'!L34</f>
        <v>0</v>
      </c>
      <c r="L18" s="281">
        <f>'HOJA DE TRABAJO DE LA IES'!M34</f>
        <v>0</v>
      </c>
      <c r="M18" s="282">
        <f>'HOJA DE TRABAJO DE LA IES'!N34</f>
        <v>0</v>
      </c>
      <c r="N18" s="266"/>
      <c r="O18" s="267">
        <f>'FRACCIÓN III 2do 2019'!Q18+K18</f>
        <v>0</v>
      </c>
      <c r="P18" s="281">
        <f>O18+L18</f>
        <v>0</v>
      </c>
      <c r="Q18" s="283">
        <f>P18+M18</f>
        <v>0</v>
      </c>
      <c r="S18" s="356"/>
      <c r="T18" s="390"/>
      <c r="U18" s="661" t="s">
        <v>215</v>
      </c>
      <c r="V18" s="662"/>
      <c r="W18" s="662"/>
      <c r="X18" s="662"/>
      <c r="Y18" s="662"/>
      <c r="Z18" s="662"/>
      <c r="AA18" s="662"/>
      <c r="AB18" s="662"/>
      <c r="AC18" s="663"/>
      <c r="AD18" s="248"/>
      <c r="AE18" s="248"/>
      <c r="AF18" s="248"/>
      <c r="AG18" s="248"/>
      <c r="AH18" s="248"/>
      <c r="AI18" s="391"/>
    </row>
    <row r="19" spans="1:35" s="258" customFormat="1" ht="22.5" customHeight="1">
      <c r="A19" s="312"/>
      <c r="B19" s="602"/>
      <c r="C19" s="270"/>
      <c r="D19" s="271"/>
      <c r="E19" s="247"/>
      <c r="F19" s="271"/>
      <c r="G19" s="270"/>
      <c r="H19" s="271"/>
      <c r="I19" s="247"/>
      <c r="J19" s="271"/>
      <c r="K19" s="279"/>
      <c r="L19" s="266"/>
      <c r="M19" s="280"/>
      <c r="N19" s="266"/>
      <c r="O19" s="279"/>
      <c r="P19" s="266"/>
      <c r="Q19" s="276"/>
      <c r="S19" s="356"/>
      <c r="T19" s="390"/>
      <c r="U19" s="396"/>
      <c r="V19" s="397"/>
      <c r="W19" s="397"/>
      <c r="X19" s="397"/>
      <c r="Y19" s="397"/>
      <c r="Z19" s="397"/>
      <c r="AA19" s="397"/>
      <c r="AB19" s="397"/>
      <c r="AC19" s="398"/>
      <c r="AD19" s="248"/>
      <c r="AE19" s="248"/>
      <c r="AF19" s="248"/>
      <c r="AG19" s="248"/>
      <c r="AH19" s="248"/>
      <c r="AI19" s="391"/>
    </row>
    <row r="20" spans="1:35" s="258" customFormat="1" ht="18" customHeight="1">
      <c r="A20" s="312"/>
      <c r="B20" s="377"/>
      <c r="C20" s="270"/>
      <c r="D20" s="271"/>
      <c r="E20" s="247"/>
      <c r="F20" s="271"/>
      <c r="G20" s="270"/>
      <c r="H20" s="271"/>
      <c r="I20" s="247"/>
      <c r="J20" s="271"/>
      <c r="K20" s="279"/>
      <c r="L20" s="266"/>
      <c r="M20" s="280"/>
      <c r="N20" s="266"/>
      <c r="O20" s="279"/>
      <c r="P20" s="266"/>
      <c r="Q20" s="276"/>
      <c r="S20" s="356"/>
      <c r="T20" s="390"/>
      <c r="U20" s="399"/>
      <c r="V20" s="388"/>
      <c r="W20" s="400"/>
      <c r="X20" s="388"/>
      <c r="Y20" s="400"/>
      <c r="Z20" s="655" t="s">
        <v>183</v>
      </c>
      <c r="AA20" s="657" t="s">
        <v>41</v>
      </c>
      <c r="AB20" s="659" t="s">
        <v>43</v>
      </c>
      <c r="AC20" s="401"/>
      <c r="AD20" s="248"/>
      <c r="AE20" s="248"/>
      <c r="AF20" s="248"/>
      <c r="AG20" s="248"/>
      <c r="AH20" s="248"/>
      <c r="AI20" s="391"/>
    </row>
    <row r="21" spans="1:35" s="258" customFormat="1" ht="22.5" customHeight="1">
      <c r="A21" s="311" t="s">
        <v>185</v>
      </c>
      <c r="B21" s="602" t="str">
        <f>'HOJA DE TRABAJO DE LA IES'!B35:C35</f>
        <v>100 UNIVERSIDADES BENITO JUÁREZ       U083</v>
      </c>
      <c r="C21" s="270"/>
      <c r="D21" s="271"/>
      <c r="E21" s="247"/>
      <c r="F21" s="271"/>
      <c r="G21" s="270"/>
      <c r="H21" s="271"/>
      <c r="I21" s="247"/>
      <c r="J21" s="271"/>
      <c r="K21" s="267">
        <f>'HOJA DE TRABAJO DE LA IES'!L36</f>
        <v>0</v>
      </c>
      <c r="L21" s="281">
        <f>'HOJA DE TRABAJO DE LA IES'!M36</f>
        <v>0</v>
      </c>
      <c r="M21" s="282">
        <f>'HOJA DE TRABAJO DE LA IES'!N36</f>
        <v>0</v>
      </c>
      <c r="N21" s="266"/>
      <c r="O21" s="267">
        <f>'FRACCIÓN III 2do 2019'!Q21+K21</f>
        <v>0</v>
      </c>
      <c r="P21" s="281">
        <f>O21+L21</f>
        <v>0</v>
      </c>
      <c r="Q21" s="283">
        <f>P21+M21</f>
        <v>0</v>
      </c>
      <c r="S21" s="356"/>
      <c r="T21" s="390"/>
      <c r="U21" s="399"/>
      <c r="V21" s="402"/>
      <c r="W21" s="402"/>
      <c r="X21" s="402"/>
      <c r="Y21" s="402"/>
      <c r="Z21" s="656"/>
      <c r="AA21" s="658"/>
      <c r="AB21" s="660"/>
      <c r="AC21" s="401"/>
      <c r="AD21" s="248"/>
      <c r="AE21" s="248"/>
      <c r="AF21" s="248"/>
      <c r="AG21" s="248"/>
      <c r="AH21" s="248"/>
      <c r="AI21" s="391"/>
    </row>
    <row r="22" spans="1:35" s="258" customFormat="1" ht="22.5" customHeight="1">
      <c r="A22" s="312"/>
      <c r="B22" s="602"/>
      <c r="C22" s="270"/>
      <c r="D22" s="271"/>
      <c r="E22" s="247"/>
      <c r="F22" s="271"/>
      <c r="G22" s="270"/>
      <c r="H22" s="271"/>
      <c r="I22" s="247"/>
      <c r="J22" s="271"/>
      <c r="K22" s="279"/>
      <c r="L22" s="266"/>
      <c r="M22" s="280"/>
      <c r="N22" s="266"/>
      <c r="O22" s="279"/>
      <c r="P22" s="266"/>
      <c r="Q22" s="276"/>
      <c r="S22" s="356"/>
      <c r="T22" s="390"/>
      <c r="U22" s="399"/>
      <c r="V22" s="388"/>
      <c r="W22" s="388"/>
      <c r="X22" s="388"/>
      <c r="Y22" s="400"/>
      <c r="Z22" s="402"/>
      <c r="AA22" s="402"/>
      <c r="AB22" s="402"/>
      <c r="AC22" s="401"/>
      <c r="AD22" s="248"/>
      <c r="AE22" s="248"/>
      <c r="AF22" s="248"/>
      <c r="AG22" s="248"/>
      <c r="AH22" s="248"/>
      <c r="AI22" s="391"/>
    </row>
    <row r="23" spans="1:35" s="258" customFormat="1" ht="18" customHeight="1">
      <c r="A23" s="312"/>
      <c r="B23" s="278"/>
      <c r="C23" s="270"/>
      <c r="D23" s="271"/>
      <c r="E23" s="247"/>
      <c r="F23" s="271"/>
      <c r="G23" s="270"/>
      <c r="H23" s="271"/>
      <c r="I23" s="247"/>
      <c r="J23" s="271"/>
      <c r="K23" s="279"/>
      <c r="L23" s="266"/>
      <c r="M23" s="280"/>
      <c r="N23" s="266"/>
      <c r="O23" s="279"/>
      <c r="P23" s="266"/>
      <c r="Q23" s="276"/>
      <c r="S23" s="356"/>
      <c r="T23" s="390"/>
      <c r="U23" s="399"/>
      <c r="V23" s="403"/>
      <c r="W23" s="402"/>
      <c r="X23" s="388" t="s">
        <v>39</v>
      </c>
      <c r="Y23" s="400"/>
      <c r="Z23" s="404"/>
      <c r="AA23" s="405">
        <f>IF(Z23="",0,Z23/Z26)</f>
        <v>0</v>
      </c>
      <c r="AB23" s="26" t="s">
        <v>44</v>
      </c>
      <c r="AC23" s="401"/>
      <c r="AD23" s="248"/>
      <c r="AE23" s="248"/>
      <c r="AF23" s="248"/>
      <c r="AG23" s="248"/>
      <c r="AH23" s="248"/>
      <c r="AI23" s="391"/>
    </row>
    <row r="24" spans="1:35" s="258" customFormat="1" ht="22.5" customHeight="1">
      <c r="A24" s="311" t="s">
        <v>185</v>
      </c>
      <c r="B24" s="602" t="str">
        <f>'HOJA DE TRABAJO DE LA IES'!D55</f>
        <v>PROGRAMA PARA EL DESARROLLO PROFESIONAL DOCENTE (PRODEP)                        S247</v>
      </c>
      <c r="C24" s="270"/>
      <c r="D24" s="271"/>
      <c r="E24" s="247"/>
      <c r="F24" s="271"/>
      <c r="G24" s="270"/>
      <c r="H24" s="271"/>
      <c r="I24" s="247"/>
      <c r="J24" s="271"/>
      <c r="K24" s="267">
        <f>'HOJA DE TRABAJO DE LA IES'!L38</f>
        <v>0</v>
      </c>
      <c r="L24" s="281">
        <f>'HOJA DE TRABAJO DE LA IES'!M38</f>
        <v>0</v>
      </c>
      <c r="M24" s="282">
        <f>'HOJA DE TRABAJO DE LA IES'!N38</f>
        <v>9195.69</v>
      </c>
      <c r="N24" s="266"/>
      <c r="O24" s="267">
        <f>'FRACCIÓN III 2do 2019'!Q24+K24</f>
        <v>0</v>
      </c>
      <c r="P24" s="281">
        <f>O24+L24</f>
        <v>0</v>
      </c>
      <c r="Q24" s="283">
        <f>P24+M24</f>
        <v>9195.69</v>
      </c>
      <c r="S24" s="356"/>
      <c r="T24" s="390"/>
      <c r="U24" s="399"/>
      <c r="V24" s="388"/>
      <c r="W24" s="402"/>
      <c r="X24" s="406" t="s">
        <v>40</v>
      </c>
      <c r="Y24" s="388"/>
      <c r="Z24" s="404"/>
      <c r="AA24" s="405">
        <f>IF(Z24="",0,Z24/Z26)</f>
        <v>0</v>
      </c>
      <c r="AB24" s="26" t="s">
        <v>45</v>
      </c>
      <c r="AC24" s="401"/>
      <c r="AD24" s="248"/>
      <c r="AE24" s="248"/>
      <c r="AF24" s="248"/>
      <c r="AG24" s="248"/>
      <c r="AH24" s="248"/>
      <c r="AI24" s="391"/>
    </row>
    <row r="25" spans="1:35" s="258" customFormat="1" ht="22.5" customHeight="1">
      <c r="A25" s="312"/>
      <c r="B25" s="602"/>
      <c r="C25" s="270"/>
      <c r="D25" s="271"/>
      <c r="E25" s="247"/>
      <c r="F25" s="271"/>
      <c r="G25" s="270"/>
      <c r="H25" s="271"/>
      <c r="I25" s="247"/>
      <c r="J25" s="271"/>
      <c r="K25" s="279"/>
      <c r="L25" s="266"/>
      <c r="M25" s="280"/>
      <c r="N25" s="266"/>
      <c r="O25" s="279"/>
      <c r="P25" s="266"/>
      <c r="Q25" s="276"/>
      <c r="S25" s="356"/>
      <c r="T25" s="390"/>
      <c r="U25" s="399"/>
      <c r="V25" s="388"/>
      <c r="W25" s="402"/>
      <c r="X25" s="388"/>
      <c r="Y25" s="388"/>
      <c r="Z25" s="388"/>
      <c r="AA25" s="388"/>
      <c r="AB25" s="26"/>
      <c r="AC25" s="401"/>
      <c r="AD25" s="248"/>
      <c r="AE25" s="248"/>
      <c r="AF25" s="248"/>
      <c r="AG25" s="248"/>
      <c r="AH25" s="248"/>
      <c r="AI25" s="391"/>
    </row>
    <row r="26" spans="1:35" s="258" customFormat="1" ht="18" customHeight="1" thickBot="1">
      <c r="A26" s="312"/>
      <c r="B26" s="278"/>
      <c r="C26" s="270"/>
      <c r="D26" s="271"/>
      <c r="E26" s="247"/>
      <c r="F26" s="271"/>
      <c r="G26" s="270"/>
      <c r="H26" s="271"/>
      <c r="I26" s="247"/>
      <c r="J26" s="271"/>
      <c r="K26" s="279"/>
      <c r="L26" s="266"/>
      <c r="M26" s="280"/>
      <c r="N26" s="266"/>
      <c r="O26" s="279"/>
      <c r="P26" s="266"/>
      <c r="Q26" s="276"/>
      <c r="S26" s="356"/>
      <c r="T26" s="390"/>
      <c r="U26" s="399"/>
      <c r="V26" s="388"/>
      <c r="W26" s="402"/>
      <c r="X26" s="388" t="s">
        <v>42</v>
      </c>
      <c r="Y26" s="400"/>
      <c r="Z26" s="407">
        <f>Z23+Z24</f>
        <v>0</v>
      </c>
      <c r="AA26" s="405">
        <f>AA23+AA24</f>
        <v>0</v>
      </c>
      <c r="AB26" s="26" t="s">
        <v>46</v>
      </c>
      <c r="AC26" s="401"/>
      <c r="AD26" s="248"/>
      <c r="AE26" s="248"/>
      <c r="AF26" s="248"/>
      <c r="AG26" s="248"/>
      <c r="AH26" s="248"/>
      <c r="AI26" s="391"/>
    </row>
    <row r="27" spans="1:35" s="258" customFormat="1" ht="22.5" customHeight="1" thickBot="1" thickTop="1">
      <c r="A27" s="311" t="s">
        <v>185</v>
      </c>
      <c r="B27" s="602" t="str">
        <f>'HOJA DE TRABAJO DE LA IES'!D56</f>
        <v>PROGRAMA FORTALECIMIENTO DE LA CALIDAD EDUCATIVA (PFCE)                               S267</v>
      </c>
      <c r="C27" s="270"/>
      <c r="D27" s="271"/>
      <c r="E27" s="247"/>
      <c r="F27" s="271"/>
      <c r="G27" s="270"/>
      <c r="H27" s="271"/>
      <c r="I27" s="247"/>
      <c r="J27" s="271"/>
      <c r="K27" s="267">
        <f>'HOJA DE TRABAJO DE LA IES'!L40</f>
        <v>0</v>
      </c>
      <c r="L27" s="281">
        <f>'HOJA DE TRABAJO DE LA IES'!M40</f>
        <v>0</v>
      </c>
      <c r="M27" s="282">
        <f>'HOJA DE TRABAJO DE LA IES'!N40</f>
        <v>0</v>
      </c>
      <c r="N27" s="266"/>
      <c r="O27" s="267">
        <f>'FRACCIÓN III 2do 2019'!Q27+K27</f>
        <v>0</v>
      </c>
      <c r="P27" s="281">
        <f>O27+L27</f>
        <v>0</v>
      </c>
      <c r="Q27" s="283">
        <f>P27+M27</f>
        <v>0</v>
      </c>
      <c r="S27" s="356"/>
      <c r="T27" s="390"/>
      <c r="U27" s="408"/>
      <c r="V27" s="409"/>
      <c r="W27" s="409"/>
      <c r="X27" s="409"/>
      <c r="Y27" s="409"/>
      <c r="Z27" s="409"/>
      <c r="AA27" s="409"/>
      <c r="AB27" s="409"/>
      <c r="AC27" s="410"/>
      <c r="AD27" s="248"/>
      <c r="AE27" s="402"/>
      <c r="AF27" s="402"/>
      <c r="AG27" s="248"/>
      <c r="AH27" s="248"/>
      <c r="AI27" s="391"/>
    </row>
    <row r="28" spans="1:35" s="258" customFormat="1" ht="22.5" customHeight="1">
      <c r="A28" s="312"/>
      <c r="B28" s="602"/>
      <c r="C28" s="270"/>
      <c r="D28" s="271"/>
      <c r="E28" s="247"/>
      <c r="F28" s="271"/>
      <c r="G28" s="270"/>
      <c r="H28" s="271"/>
      <c r="I28" s="247"/>
      <c r="J28" s="271"/>
      <c r="K28" s="279"/>
      <c r="L28" s="266"/>
      <c r="M28" s="280"/>
      <c r="N28" s="266"/>
      <c r="O28" s="279"/>
      <c r="P28" s="266"/>
      <c r="Q28" s="276"/>
      <c r="S28" s="356"/>
      <c r="T28" s="390"/>
      <c r="U28" s="248"/>
      <c r="V28" s="248"/>
      <c r="W28" s="248"/>
      <c r="X28" s="248"/>
      <c r="Y28" s="248"/>
      <c r="Z28" s="248"/>
      <c r="AA28" s="248"/>
      <c r="AB28" s="248"/>
      <c r="AC28" s="248"/>
      <c r="AD28" s="248"/>
      <c r="AE28" s="402"/>
      <c r="AF28" s="402"/>
      <c r="AG28" s="248"/>
      <c r="AH28" s="248"/>
      <c r="AI28" s="391"/>
    </row>
    <row r="29" spans="1:35" s="258" customFormat="1" ht="18" customHeight="1">
      <c r="A29" s="312"/>
      <c r="B29" s="278"/>
      <c r="C29" s="270"/>
      <c r="D29" s="271"/>
      <c r="E29" s="247"/>
      <c r="F29" s="271"/>
      <c r="G29" s="270"/>
      <c r="H29" s="271"/>
      <c r="I29" s="247"/>
      <c r="J29" s="271"/>
      <c r="K29" s="279"/>
      <c r="L29" s="266"/>
      <c r="M29" s="280"/>
      <c r="N29" s="266"/>
      <c r="O29" s="279"/>
      <c r="P29" s="266"/>
      <c r="Q29" s="276"/>
      <c r="S29" s="356"/>
      <c r="T29" s="390"/>
      <c r="U29" s="402"/>
      <c r="V29" s="388"/>
      <c r="W29" s="248"/>
      <c r="X29" s="664" t="s">
        <v>65</v>
      </c>
      <c r="Y29" s="665"/>
      <c r="Z29" s="665"/>
      <c r="AA29" s="666"/>
      <c r="AB29" s="319" t="s">
        <v>169</v>
      </c>
      <c r="AC29" s="322"/>
      <c r="AD29" s="248"/>
      <c r="AE29" s="402"/>
      <c r="AF29" s="402"/>
      <c r="AG29" s="248"/>
      <c r="AH29" s="248"/>
      <c r="AI29" s="391"/>
    </row>
    <row r="30" spans="1:35" s="258" customFormat="1" ht="22.5" customHeight="1">
      <c r="A30" s="311" t="s">
        <v>185</v>
      </c>
      <c r="B30" s="602" t="str">
        <f>'HOJA DE TRABAJO DE LA IES'!B41:C41</f>
        <v>AAA</v>
      </c>
      <c r="C30" s="270"/>
      <c r="D30" s="271"/>
      <c r="E30" s="247"/>
      <c r="F30" s="271"/>
      <c r="G30" s="270"/>
      <c r="H30" s="271"/>
      <c r="I30" s="247"/>
      <c r="J30" s="271"/>
      <c r="K30" s="267">
        <f>'HOJA DE TRABAJO DE LA IES'!L42</f>
        <v>0</v>
      </c>
      <c r="L30" s="281">
        <f>'HOJA DE TRABAJO DE LA IES'!M42</f>
        <v>0</v>
      </c>
      <c r="M30" s="282">
        <f>'HOJA DE TRABAJO DE LA IES'!N42</f>
        <v>0</v>
      </c>
      <c r="N30" s="266"/>
      <c r="O30" s="267">
        <f>'FRACCIÓN III 2do 2019'!Q30+K30</f>
        <v>0</v>
      </c>
      <c r="P30" s="281">
        <f>O30+L30</f>
        <v>0</v>
      </c>
      <c r="Q30" s="283">
        <f>P30+M30</f>
        <v>0</v>
      </c>
      <c r="S30" s="356"/>
      <c r="T30" s="390"/>
      <c r="U30" s="402"/>
      <c r="V30" s="402"/>
      <c r="W30" s="248"/>
      <c r="X30" s="411" t="s">
        <v>66</v>
      </c>
      <c r="Y30" s="387" t="s">
        <v>67</v>
      </c>
      <c r="Z30" s="387" t="s">
        <v>68</v>
      </c>
      <c r="AA30" s="387" t="s">
        <v>69</v>
      </c>
      <c r="AB30" s="320" t="s">
        <v>42</v>
      </c>
      <c r="AC30" s="248"/>
      <c r="AD30" s="402"/>
      <c r="AE30" s="402"/>
      <c r="AF30" s="402"/>
      <c r="AG30" s="248"/>
      <c r="AH30" s="248"/>
      <c r="AI30" s="391"/>
    </row>
    <row r="31" spans="1:35" s="258" customFormat="1" ht="22.5" customHeight="1">
      <c r="A31" s="312"/>
      <c r="B31" s="602"/>
      <c r="C31" s="270"/>
      <c r="D31" s="271"/>
      <c r="E31" s="247"/>
      <c r="F31" s="271"/>
      <c r="G31" s="270"/>
      <c r="H31" s="271"/>
      <c r="I31" s="247"/>
      <c r="J31" s="271"/>
      <c r="K31" s="279"/>
      <c r="L31" s="266"/>
      <c r="M31" s="280"/>
      <c r="N31" s="266"/>
      <c r="O31" s="279"/>
      <c r="P31" s="266"/>
      <c r="Q31" s="276"/>
      <c r="R31" s="7"/>
      <c r="S31" s="356"/>
      <c r="T31" s="390"/>
      <c r="U31" s="388"/>
      <c r="V31" s="402"/>
      <c r="W31" s="248" t="s">
        <v>64</v>
      </c>
      <c r="X31" s="412">
        <f>X35*$AA23</f>
        <v>0</v>
      </c>
      <c r="Y31" s="413"/>
      <c r="Z31" s="414"/>
      <c r="AA31" s="414"/>
      <c r="AB31" s="414">
        <f>X31+Y31+Z31+AA31</f>
        <v>0</v>
      </c>
      <c r="AC31" s="248"/>
      <c r="AD31" s="402"/>
      <c r="AE31" s="248"/>
      <c r="AF31" s="248"/>
      <c r="AG31" s="248"/>
      <c r="AH31" s="248"/>
      <c r="AI31" s="391"/>
    </row>
    <row r="32" spans="1:35" s="258" customFormat="1" ht="18" customHeight="1">
      <c r="A32" s="312"/>
      <c r="B32" s="278"/>
      <c r="C32" s="270"/>
      <c r="D32" s="271"/>
      <c r="E32" s="247"/>
      <c r="F32" s="271"/>
      <c r="G32" s="270"/>
      <c r="H32" s="271"/>
      <c r="I32" s="247"/>
      <c r="J32" s="271"/>
      <c r="K32" s="279"/>
      <c r="L32" s="266"/>
      <c r="M32" s="280"/>
      <c r="N32" s="266"/>
      <c r="O32" s="279"/>
      <c r="P32" s="266"/>
      <c r="Q32" s="276"/>
      <c r="R32" s="7"/>
      <c r="S32" s="356"/>
      <c r="T32" s="390"/>
      <c r="U32" s="402"/>
      <c r="V32" s="248"/>
      <c r="W32" s="248"/>
      <c r="X32" s="412"/>
      <c r="Y32" s="414"/>
      <c r="Z32" s="414"/>
      <c r="AA32" s="414"/>
      <c r="AB32" s="414"/>
      <c r="AC32" s="248"/>
      <c r="AD32" s="248"/>
      <c r="AE32" s="248"/>
      <c r="AF32" s="248"/>
      <c r="AG32" s="248"/>
      <c r="AH32" s="248"/>
      <c r="AI32" s="391"/>
    </row>
    <row r="33" spans="1:35" s="258" customFormat="1" ht="22.5" customHeight="1">
      <c r="A33" s="603" t="s">
        <v>185</v>
      </c>
      <c r="B33" s="605" t="str">
        <f>'HOJA DE TRABAJO DE LA IES'!D58</f>
        <v>BBB</v>
      </c>
      <c r="C33" s="270"/>
      <c r="D33" s="271"/>
      <c r="E33" s="247"/>
      <c r="F33" s="271"/>
      <c r="G33" s="270"/>
      <c r="H33" s="271"/>
      <c r="I33" s="247"/>
      <c r="J33" s="271"/>
      <c r="K33" s="267">
        <f>'HOJA DE TRABAJO DE LA IES'!L44</f>
        <v>0</v>
      </c>
      <c r="L33" s="281">
        <f>'HOJA DE TRABAJO DE LA IES'!M44</f>
        <v>0</v>
      </c>
      <c r="M33" s="282">
        <f>'HOJA DE TRABAJO DE LA IES'!N44</f>
        <v>0</v>
      </c>
      <c r="N33" s="266"/>
      <c r="O33" s="267">
        <f>'FRACCIÓN III 2do 2019'!Q33+K33</f>
        <v>0</v>
      </c>
      <c r="P33" s="281">
        <f>O33+L33</f>
        <v>0</v>
      </c>
      <c r="Q33" s="283">
        <f>P33+M33</f>
        <v>0</v>
      </c>
      <c r="R33" s="7"/>
      <c r="S33" s="356"/>
      <c r="T33" s="390"/>
      <c r="U33" s="402"/>
      <c r="V33" s="248"/>
      <c r="W33" s="248" t="s">
        <v>40</v>
      </c>
      <c r="X33" s="415">
        <f>X35*$AA24</f>
        <v>0</v>
      </c>
      <c r="Y33" s="416"/>
      <c r="Z33" s="416"/>
      <c r="AA33" s="416"/>
      <c r="AB33" s="416">
        <f>X33+Y33+Z33+AA33</f>
        <v>0</v>
      </c>
      <c r="AC33" s="248"/>
      <c r="AD33" s="248"/>
      <c r="AE33" s="248"/>
      <c r="AF33" s="248"/>
      <c r="AG33" s="248"/>
      <c r="AH33" s="248"/>
      <c r="AI33" s="391"/>
    </row>
    <row r="34" spans="1:35" s="258" customFormat="1" ht="22.5" customHeight="1">
      <c r="A34" s="603"/>
      <c r="B34" s="605"/>
      <c r="C34" s="270"/>
      <c r="D34" s="271"/>
      <c r="E34" s="247"/>
      <c r="F34" s="271"/>
      <c r="G34" s="270"/>
      <c r="H34" s="271"/>
      <c r="I34" s="247"/>
      <c r="J34" s="271"/>
      <c r="K34" s="279"/>
      <c r="L34" s="266"/>
      <c r="M34" s="280"/>
      <c r="N34" s="266"/>
      <c r="O34" s="279"/>
      <c r="P34" s="266"/>
      <c r="Q34" s="276"/>
      <c r="R34" s="25"/>
      <c r="S34" s="356"/>
      <c r="T34" s="390"/>
      <c r="U34" s="248"/>
      <c r="V34" s="248"/>
      <c r="W34" s="248"/>
      <c r="X34" s="417"/>
      <c r="Y34" s="418"/>
      <c r="Z34" s="418"/>
      <c r="AA34" s="418"/>
      <c r="AB34" s="418"/>
      <c r="AC34" s="248"/>
      <c r="AD34" s="248"/>
      <c r="AE34" s="248"/>
      <c r="AF34" s="248"/>
      <c r="AG34" s="248"/>
      <c r="AH34" s="248"/>
      <c r="AI34" s="391"/>
    </row>
    <row r="35" spans="1:35" s="258" customFormat="1" ht="18" customHeight="1" thickBot="1">
      <c r="A35" s="604"/>
      <c r="B35" s="606"/>
      <c r="C35" s="284"/>
      <c r="D35" s="285"/>
      <c r="E35" s="286"/>
      <c r="F35" s="285"/>
      <c r="G35" s="284"/>
      <c r="H35" s="285"/>
      <c r="I35" s="286"/>
      <c r="J35" s="285"/>
      <c r="K35" s="287"/>
      <c r="L35" s="288"/>
      <c r="M35" s="289"/>
      <c r="N35" s="288"/>
      <c r="O35" s="287"/>
      <c r="P35" s="288"/>
      <c r="Q35" s="290"/>
      <c r="R35" s="25"/>
      <c r="S35" s="356"/>
      <c r="T35" s="390"/>
      <c r="U35" s="248"/>
      <c r="V35" s="248"/>
      <c r="W35" s="248"/>
      <c r="X35" s="419">
        <v>0</v>
      </c>
      <c r="Y35" s="420">
        <v>0</v>
      </c>
      <c r="Z35" s="420">
        <v>0</v>
      </c>
      <c r="AA35" s="420">
        <v>0</v>
      </c>
      <c r="AB35" s="420">
        <f>AB31+AB33</f>
        <v>0</v>
      </c>
      <c r="AC35" s="248"/>
      <c r="AD35" s="248"/>
      <c r="AE35" s="248"/>
      <c r="AF35" s="248"/>
      <c r="AG35" s="248"/>
      <c r="AH35" s="248"/>
      <c r="AI35" s="391"/>
    </row>
    <row r="36" spans="1:35" s="258" customFormat="1" ht="18" customHeight="1">
      <c r="A36" s="253"/>
      <c r="B36" s="244"/>
      <c r="C36" s="244"/>
      <c r="D36" s="244"/>
      <c r="E36" s="244"/>
      <c r="F36" s="244"/>
      <c r="G36" s="244"/>
      <c r="H36" s="244"/>
      <c r="I36" s="244"/>
      <c r="J36" s="244"/>
      <c r="K36" s="256"/>
      <c r="L36" s="256"/>
      <c r="M36" s="256"/>
      <c r="N36" s="256"/>
      <c r="O36" s="256"/>
      <c r="P36" s="256"/>
      <c r="Q36" s="291"/>
      <c r="R36" s="25"/>
      <c r="S36" s="356"/>
      <c r="T36" s="390"/>
      <c r="U36" s="248"/>
      <c r="V36" s="248"/>
      <c r="W36" s="248"/>
      <c r="X36" s="421"/>
      <c r="Y36" s="421"/>
      <c r="Z36" s="421"/>
      <c r="AA36" s="248"/>
      <c r="AB36" s="248"/>
      <c r="AC36" s="248"/>
      <c r="AD36" s="248"/>
      <c r="AE36" s="248"/>
      <c r="AF36" s="248"/>
      <c r="AG36" s="248"/>
      <c r="AH36" s="248"/>
      <c r="AI36" s="391"/>
    </row>
    <row r="37" spans="1:35" s="258" customFormat="1" ht="18" customHeight="1">
      <c r="A37" s="253"/>
      <c r="B37" s="244"/>
      <c r="C37" s="244"/>
      <c r="D37" s="244"/>
      <c r="E37" s="244"/>
      <c r="F37" s="244"/>
      <c r="G37" s="244"/>
      <c r="H37" s="244"/>
      <c r="I37" s="244"/>
      <c r="J37" s="244"/>
      <c r="K37" s="256"/>
      <c r="L37" s="256"/>
      <c r="M37" s="256"/>
      <c r="N37" s="256"/>
      <c r="O37" s="256"/>
      <c r="P37" s="256"/>
      <c r="Q37" s="257"/>
      <c r="R37" s="7"/>
      <c r="S37" s="356"/>
      <c r="T37" s="390"/>
      <c r="U37" s="248"/>
      <c r="V37" s="402"/>
      <c r="W37" s="402"/>
      <c r="X37" s="402"/>
      <c r="Y37" s="402"/>
      <c r="Z37" s="402"/>
      <c r="AA37" s="402"/>
      <c r="AB37" s="402"/>
      <c r="AC37" s="402"/>
      <c r="AD37" s="248"/>
      <c r="AE37" s="248"/>
      <c r="AF37" s="248"/>
      <c r="AG37" s="248"/>
      <c r="AH37" s="248"/>
      <c r="AI37" s="391"/>
    </row>
    <row r="38" spans="1:35" s="258" customFormat="1" ht="16.5" thickBot="1">
      <c r="A38" s="253"/>
      <c r="B38" s="292" t="s">
        <v>20</v>
      </c>
      <c r="C38" s="293">
        <f>C12+C15+C18+C21+C24+C27+C30+C33</f>
        <v>1154.6794</v>
      </c>
      <c r="D38" s="293">
        <f>D12+D15+D18+D21+D24+D27+D30+D33</f>
        <v>3213.2261913</v>
      </c>
      <c r="E38" s="293">
        <f>E12+E15+E18+E21+E24+E27+E30+E33</f>
        <v>3284.2924652</v>
      </c>
      <c r="F38" s="292"/>
      <c r="G38" s="293">
        <f>G12+G15+G18+G21+G24+G27+G30+G33</f>
        <v>13748.087785</v>
      </c>
      <c r="H38" s="293">
        <f>H12+H15+H18+H21+H24+H27+H30+H33</f>
        <v>12484.011482799999</v>
      </c>
      <c r="I38" s="293">
        <f>I12+I15+I18+I21+I24+I27+I30+I33</f>
        <v>11430.0725284</v>
      </c>
      <c r="J38" s="292"/>
      <c r="K38" s="293">
        <f>K12+K15+K18+K21+K24+K27+K30+K33</f>
        <v>0</v>
      </c>
      <c r="L38" s="293">
        <f>L12+L15+L18+L21+L24+L27+L30+L33</f>
        <v>13278.65</v>
      </c>
      <c r="M38" s="293">
        <f>M12+M15+M18+M21+M24+M27+M30+M33</f>
        <v>9195.69</v>
      </c>
      <c r="N38" s="294"/>
      <c r="O38" s="293">
        <f>O12+O15+O18+O21+O24+O27+O30+O33</f>
        <v>75136.3306872</v>
      </c>
      <c r="P38" s="293">
        <f>P12+P15+P18+P21+P24+P27+P30+P33</f>
        <v>104112.21836129998</v>
      </c>
      <c r="Q38" s="293">
        <f>Q12+Q15+Q18+Q21+Q24+Q27+Q30+Q33</f>
        <v>128022.27335489998</v>
      </c>
      <c r="R38" s="7"/>
      <c r="S38" s="356"/>
      <c r="T38" s="390"/>
      <c r="U38" s="248"/>
      <c r="V38" s="422"/>
      <c r="W38" s="423" t="s">
        <v>180</v>
      </c>
      <c r="X38" s="424"/>
      <c r="Y38" s="402"/>
      <c r="Z38" s="402"/>
      <c r="AA38" s="402"/>
      <c r="AB38" s="402"/>
      <c r="AC38" s="402"/>
      <c r="AD38" s="248"/>
      <c r="AE38" s="248"/>
      <c r="AF38" s="248"/>
      <c r="AG38" s="248"/>
      <c r="AH38" s="248"/>
      <c r="AI38" s="391"/>
    </row>
    <row r="39" spans="1:35" s="258" customFormat="1" ht="18" customHeight="1" thickTop="1">
      <c r="A39" s="253"/>
      <c r="C39" s="296"/>
      <c r="D39" s="296"/>
      <c r="E39" s="296"/>
      <c r="F39" s="296"/>
      <c r="G39" s="296"/>
      <c r="H39" s="296"/>
      <c r="I39" s="296"/>
      <c r="J39" s="296"/>
      <c r="K39" s="296"/>
      <c r="L39" s="296"/>
      <c r="M39" s="296"/>
      <c r="N39" s="296"/>
      <c r="O39" s="296"/>
      <c r="P39" s="296"/>
      <c r="Q39" s="297"/>
      <c r="R39" s="6"/>
      <c r="S39" s="356"/>
      <c r="T39" s="390"/>
      <c r="U39" s="402"/>
      <c r="V39" s="425"/>
      <c r="W39" s="426" t="s">
        <v>171</v>
      </c>
      <c r="X39" s="427" t="s">
        <v>193</v>
      </c>
      <c r="Y39" s="402"/>
      <c r="Z39" s="402"/>
      <c r="AA39" s="402"/>
      <c r="AB39" s="402"/>
      <c r="AC39" s="402"/>
      <c r="AD39" s="248"/>
      <c r="AE39" s="248"/>
      <c r="AF39" s="248"/>
      <c r="AG39" s="248"/>
      <c r="AH39" s="248"/>
      <c r="AI39" s="391"/>
    </row>
    <row r="40" spans="1:35" s="258" customFormat="1" ht="18" customHeight="1">
      <c r="A40" s="253"/>
      <c r="B40" s="292" t="s">
        <v>19</v>
      </c>
      <c r="C40" s="298">
        <f>C38</f>
        <v>1154.6794</v>
      </c>
      <c r="D40" s="298">
        <f>D38+C40</f>
        <v>4367.9055913</v>
      </c>
      <c r="E40" s="298">
        <f>E38+D40</f>
        <v>7652.1980565</v>
      </c>
      <c r="F40" s="292"/>
      <c r="G40" s="298">
        <f>G38+E40</f>
        <v>21400.2858415</v>
      </c>
      <c r="H40" s="298">
        <f>H38+G40</f>
        <v>33884.2973243</v>
      </c>
      <c r="I40" s="298">
        <f>I38+H40</f>
        <v>45314.3698527</v>
      </c>
      <c r="J40" s="292"/>
      <c r="K40" s="298">
        <f>K38+I40</f>
        <v>45314.3698527</v>
      </c>
      <c r="L40" s="298">
        <f>L38+K40</f>
        <v>58593.0198527</v>
      </c>
      <c r="M40" s="298">
        <f>M38+L40</f>
        <v>67788.7098527</v>
      </c>
      <c r="N40" s="294"/>
      <c r="O40" s="298">
        <f>C38+G38+K38</f>
        <v>14902.767185</v>
      </c>
      <c r="P40" s="298">
        <f>D38+H38+L38+O40</f>
        <v>43878.6548591</v>
      </c>
      <c r="Q40" s="299">
        <f>E38+I38+M38+P40</f>
        <v>67788.7098527</v>
      </c>
      <c r="R40" s="7"/>
      <c r="S40" s="356"/>
      <c r="T40" s="390"/>
      <c r="U40" s="402"/>
      <c r="V40" s="425"/>
      <c r="W40" s="428"/>
      <c r="X40" s="429"/>
      <c r="Y40" s="402"/>
      <c r="Z40" s="402"/>
      <c r="AA40" s="402"/>
      <c r="AB40" s="402"/>
      <c r="AC40" s="402"/>
      <c r="AD40" s="248"/>
      <c r="AE40" s="248"/>
      <c r="AF40" s="248"/>
      <c r="AG40" s="248"/>
      <c r="AH40" s="248"/>
      <c r="AI40" s="391"/>
    </row>
    <row r="41" spans="1:35" s="258" customFormat="1" ht="12.75">
      <c r="A41" s="253"/>
      <c r="B41" s="292"/>
      <c r="C41" s="292"/>
      <c r="D41" s="292"/>
      <c r="E41" s="292"/>
      <c r="F41" s="292"/>
      <c r="G41" s="292"/>
      <c r="H41" s="292"/>
      <c r="I41" s="292"/>
      <c r="J41" s="292"/>
      <c r="K41" s="292"/>
      <c r="L41" s="292"/>
      <c r="M41" s="292"/>
      <c r="N41" s="294"/>
      <c r="O41" s="292"/>
      <c r="P41" s="292"/>
      <c r="Q41" s="300"/>
      <c r="R41" s="7"/>
      <c r="S41" s="356"/>
      <c r="T41" s="390"/>
      <c r="U41" s="402"/>
      <c r="V41" s="425" t="s">
        <v>175</v>
      </c>
      <c r="W41" s="430" t="s">
        <v>45</v>
      </c>
      <c r="X41" s="431">
        <v>0</v>
      </c>
      <c r="Y41" s="402"/>
      <c r="Z41" s="402"/>
      <c r="AA41" s="402"/>
      <c r="AB41" s="402"/>
      <c r="AC41" s="402"/>
      <c r="AD41" s="248"/>
      <c r="AE41" s="248"/>
      <c r="AF41" s="248"/>
      <c r="AG41" s="248"/>
      <c r="AH41" s="248"/>
      <c r="AI41" s="391"/>
    </row>
    <row r="42" spans="1:35" s="258" customFormat="1" ht="12.75">
      <c r="A42" s="167"/>
      <c r="B42" s="292" t="s">
        <v>78</v>
      </c>
      <c r="C42" s="301"/>
      <c r="D42" s="302"/>
      <c r="E42" s="302">
        <f>C38+D38+E38</f>
        <v>7652.1980565</v>
      </c>
      <c r="F42" s="301"/>
      <c r="G42" s="301"/>
      <c r="H42" s="302"/>
      <c r="I42" s="302">
        <f>G38+H38+I38</f>
        <v>37662.1717962</v>
      </c>
      <c r="J42" s="301"/>
      <c r="K42" s="301"/>
      <c r="L42" s="302"/>
      <c r="M42" s="302">
        <f>K38+L38+M38</f>
        <v>22474.34</v>
      </c>
      <c r="N42" s="301"/>
      <c r="O42" s="301"/>
      <c r="P42" s="302"/>
      <c r="Q42" s="303">
        <f>E42+I42+M42</f>
        <v>67788.70985269999</v>
      </c>
      <c r="R42" s="7"/>
      <c r="S42" s="356"/>
      <c r="T42" s="390"/>
      <c r="U42" s="402"/>
      <c r="V42" s="425"/>
      <c r="W42" s="430"/>
      <c r="X42" s="429"/>
      <c r="Y42" s="402"/>
      <c r="Z42" s="402"/>
      <c r="AA42" s="402"/>
      <c r="AB42" s="402"/>
      <c r="AC42" s="402"/>
      <c r="AD42" s="248"/>
      <c r="AE42" s="248"/>
      <c r="AF42" s="248"/>
      <c r="AG42" s="248"/>
      <c r="AH42" s="248"/>
      <c r="AI42" s="391"/>
    </row>
    <row r="43" spans="1:35" s="258" customFormat="1" ht="12.75">
      <c r="A43" s="253"/>
      <c r="B43" s="244"/>
      <c r="C43" s="244"/>
      <c r="D43" s="244"/>
      <c r="E43" s="244"/>
      <c r="F43" s="244"/>
      <c r="G43" s="244"/>
      <c r="H43" s="244"/>
      <c r="I43" s="244"/>
      <c r="J43" s="244"/>
      <c r="K43" s="244"/>
      <c r="L43" s="244"/>
      <c r="M43" s="244"/>
      <c r="N43" s="244"/>
      <c r="O43" s="244"/>
      <c r="P43" s="244"/>
      <c r="Q43" s="304"/>
      <c r="R43" s="7"/>
      <c r="S43" s="355"/>
      <c r="T43" s="324"/>
      <c r="U43" s="402"/>
      <c r="V43" s="425" t="s">
        <v>175</v>
      </c>
      <c r="W43" s="430" t="s">
        <v>44</v>
      </c>
      <c r="X43" s="431">
        <f>+'FRACCIÓN II 1er 2019'!V457</f>
        <v>200731.30290999997</v>
      </c>
      <c r="Y43" s="402"/>
      <c r="Z43" s="402"/>
      <c r="AA43" s="402"/>
      <c r="AB43" s="402"/>
      <c r="AC43" s="402"/>
      <c r="AD43" s="432"/>
      <c r="AE43" s="248"/>
      <c r="AF43" s="248"/>
      <c r="AG43" s="248"/>
      <c r="AH43" s="248"/>
      <c r="AI43" s="391"/>
    </row>
    <row r="44" spans="1:35" s="258" customFormat="1" ht="12.75">
      <c r="A44" s="305"/>
      <c r="B44" s="306"/>
      <c r="C44" s="306"/>
      <c r="D44" s="306"/>
      <c r="E44" s="306"/>
      <c r="F44" s="306"/>
      <c r="G44" s="306"/>
      <c r="H44" s="306"/>
      <c r="I44" s="306"/>
      <c r="J44" s="306"/>
      <c r="K44" s="306"/>
      <c r="L44" s="306"/>
      <c r="M44" s="306"/>
      <c r="N44" s="306"/>
      <c r="O44" s="306"/>
      <c r="P44" s="306"/>
      <c r="Q44" s="307"/>
      <c r="R44" s="7"/>
      <c r="S44" s="355"/>
      <c r="T44" s="324"/>
      <c r="U44" s="402"/>
      <c r="V44" s="433"/>
      <c r="W44" s="434"/>
      <c r="X44" s="435"/>
      <c r="Y44" s="248"/>
      <c r="Z44" s="248"/>
      <c r="AA44" s="248"/>
      <c r="AB44" s="248"/>
      <c r="AC44" s="248"/>
      <c r="AD44" s="248"/>
      <c r="AE44" s="248"/>
      <c r="AF44" s="248"/>
      <c r="AG44" s="248"/>
      <c r="AH44" s="248"/>
      <c r="AI44" s="391"/>
    </row>
    <row r="45" spans="1:35" s="258" customFormat="1" ht="13.5" thickBot="1">
      <c r="A45" s="308"/>
      <c r="B45" s="309"/>
      <c r="C45" s="309"/>
      <c r="D45" s="309"/>
      <c r="E45" s="309"/>
      <c r="F45" s="309"/>
      <c r="G45" s="309"/>
      <c r="H45" s="309"/>
      <c r="I45" s="309"/>
      <c r="J45" s="309"/>
      <c r="K45" s="309"/>
      <c r="L45" s="309"/>
      <c r="M45" s="309"/>
      <c r="N45" s="309"/>
      <c r="O45" s="309"/>
      <c r="P45" s="309"/>
      <c r="Q45" s="310"/>
      <c r="R45" s="7"/>
      <c r="S45" s="355"/>
      <c r="T45" s="324"/>
      <c r="U45" s="402"/>
      <c r="V45" s="433" t="s">
        <v>176</v>
      </c>
      <c r="W45" s="430" t="s">
        <v>46</v>
      </c>
      <c r="X45" s="436">
        <v>0</v>
      </c>
      <c r="Y45" s="248"/>
      <c r="Z45" s="248"/>
      <c r="AA45" s="248"/>
      <c r="AB45" s="248"/>
      <c r="AC45" s="248"/>
      <c r="AD45" s="248"/>
      <c r="AE45" s="248"/>
      <c r="AF45" s="248"/>
      <c r="AG45" s="248"/>
      <c r="AH45" s="248"/>
      <c r="AI45" s="391"/>
    </row>
    <row r="46" spans="19:35" ht="12.75">
      <c r="S46" s="357"/>
      <c r="T46" s="437"/>
      <c r="V46" s="433"/>
      <c r="W46" s="428"/>
      <c r="X46" s="429"/>
      <c r="AI46" s="353"/>
    </row>
    <row r="47" spans="1:35" s="258" customFormat="1" ht="13.5" thickBot="1">
      <c r="A47" s="7"/>
      <c r="B47" s="7"/>
      <c r="C47" s="7"/>
      <c r="D47" s="7"/>
      <c r="E47" s="7"/>
      <c r="F47" s="7"/>
      <c r="G47" s="7"/>
      <c r="H47" s="7"/>
      <c r="I47" s="7"/>
      <c r="J47" s="7"/>
      <c r="K47" s="7"/>
      <c r="L47" s="7"/>
      <c r="M47" s="7"/>
      <c r="N47" s="7"/>
      <c r="O47" s="7"/>
      <c r="P47" s="7"/>
      <c r="Q47" s="7"/>
      <c r="R47" s="7"/>
      <c r="S47" s="357"/>
      <c r="T47" s="437"/>
      <c r="U47" s="248"/>
      <c r="V47" s="438" t="s">
        <v>177</v>
      </c>
      <c r="W47" s="428"/>
      <c r="X47" s="439">
        <f>+X41+X43-X45</f>
        <v>200731.30290999997</v>
      </c>
      <c r="Y47" s="248"/>
      <c r="Z47" s="248"/>
      <c r="AA47" s="248"/>
      <c r="AB47" s="248"/>
      <c r="AC47" s="248"/>
      <c r="AD47" s="248"/>
      <c r="AE47" s="248"/>
      <c r="AF47" s="248"/>
      <c r="AG47" s="248"/>
      <c r="AH47" s="248"/>
      <c r="AI47" s="391"/>
    </row>
    <row r="48" spans="1:35" s="258" customFormat="1" ht="13.5" thickTop="1">
      <c r="A48" s="7"/>
      <c r="B48" s="7"/>
      <c r="C48" s="7"/>
      <c r="D48" s="7"/>
      <c r="E48" s="7"/>
      <c r="F48" s="7"/>
      <c r="G48" s="7"/>
      <c r="H48" s="7"/>
      <c r="I48" s="7"/>
      <c r="J48" s="7"/>
      <c r="K48" s="7"/>
      <c r="L48" s="7"/>
      <c r="M48" s="7"/>
      <c r="N48" s="7"/>
      <c r="O48" s="7"/>
      <c r="P48" s="7"/>
      <c r="Q48" s="7"/>
      <c r="R48" s="7"/>
      <c r="S48" s="357"/>
      <c r="T48" s="437"/>
      <c r="U48" s="248"/>
      <c r="V48" s="440"/>
      <c r="W48" s="440"/>
      <c r="X48" s="441"/>
      <c r="Y48" s="248"/>
      <c r="Z48" s="248"/>
      <c r="AA48" s="248"/>
      <c r="AB48" s="248"/>
      <c r="AC48" s="248"/>
      <c r="AD48" s="248"/>
      <c r="AE48" s="248"/>
      <c r="AF48" s="248"/>
      <c r="AG48" s="248"/>
      <c r="AH48" s="248"/>
      <c r="AI48" s="391"/>
    </row>
    <row r="49" spans="1:35" s="258" customFormat="1" ht="12.75" customHeight="1">
      <c r="A49" s="7"/>
      <c r="B49" s="7"/>
      <c r="C49" s="7"/>
      <c r="D49" s="7"/>
      <c r="E49" s="7"/>
      <c r="F49" s="7"/>
      <c r="G49" s="7"/>
      <c r="H49" s="7"/>
      <c r="I49" s="7"/>
      <c r="J49" s="7"/>
      <c r="K49" s="7"/>
      <c r="L49" s="7"/>
      <c r="M49" s="7"/>
      <c r="N49" s="7"/>
      <c r="O49" s="7"/>
      <c r="P49" s="7"/>
      <c r="Q49" s="7"/>
      <c r="R49" s="7"/>
      <c r="S49" s="355"/>
      <c r="T49" s="324"/>
      <c r="U49" s="402"/>
      <c r="V49" s="402"/>
      <c r="W49" s="402"/>
      <c r="X49" s="402"/>
      <c r="Y49" s="402"/>
      <c r="Z49" s="402"/>
      <c r="AA49" s="402"/>
      <c r="AB49" s="402"/>
      <c r="AC49" s="402"/>
      <c r="AD49" s="402"/>
      <c r="AE49" s="248"/>
      <c r="AF49" s="248"/>
      <c r="AG49" s="248"/>
      <c r="AH49" s="248"/>
      <c r="AI49" s="391"/>
    </row>
    <row r="50" spans="1:36" s="258" customFormat="1" ht="13.5" customHeight="1">
      <c r="A50" s="7"/>
      <c r="B50" s="7"/>
      <c r="C50" s="7"/>
      <c r="D50" s="7"/>
      <c r="E50" s="7"/>
      <c r="F50" s="7"/>
      <c r="G50" s="7"/>
      <c r="H50" s="7"/>
      <c r="I50" s="7"/>
      <c r="J50" s="7"/>
      <c r="K50" s="7"/>
      <c r="L50" s="7"/>
      <c r="M50" s="7"/>
      <c r="N50" s="7"/>
      <c r="O50" s="7"/>
      <c r="P50" s="7"/>
      <c r="Q50" s="7"/>
      <c r="R50" s="7"/>
      <c r="S50" s="355"/>
      <c r="T50" s="353"/>
      <c r="U50" s="353"/>
      <c r="V50" s="353"/>
      <c r="W50" s="353"/>
      <c r="X50" s="353"/>
      <c r="Y50" s="353"/>
      <c r="Z50" s="353"/>
      <c r="AA50" s="353"/>
      <c r="AB50" s="353"/>
      <c r="AC50" s="353"/>
      <c r="AD50" s="353"/>
      <c r="AE50" s="353"/>
      <c r="AF50" s="353"/>
      <c r="AG50" s="353"/>
      <c r="AH50" s="353"/>
      <c r="AI50" s="353"/>
      <c r="AJ50" s="7"/>
    </row>
  </sheetData>
  <sheetProtection/>
  <mergeCells count="37">
    <mergeCell ref="U18:AC18"/>
    <mergeCell ref="X29:AA29"/>
    <mergeCell ref="Z20:Z21"/>
    <mergeCell ref="AA20:AA21"/>
    <mergeCell ref="AB20:AB21"/>
    <mergeCell ref="A33:A35"/>
    <mergeCell ref="B33:B35"/>
    <mergeCell ref="B12:B13"/>
    <mergeCell ref="B15:B16"/>
    <mergeCell ref="B18:B19"/>
    <mergeCell ref="B30:B31"/>
    <mergeCell ref="B24:B25"/>
    <mergeCell ref="B27:B28"/>
    <mergeCell ref="B21:B22"/>
    <mergeCell ref="C8:E8"/>
    <mergeCell ref="A6:M6"/>
    <mergeCell ref="G8:I8"/>
    <mergeCell ref="K8:M8"/>
    <mergeCell ref="A7:A9"/>
    <mergeCell ref="B7:B9"/>
    <mergeCell ref="C7:M7"/>
    <mergeCell ref="O6:Q6"/>
    <mergeCell ref="U3:AC3"/>
    <mergeCell ref="U5:AC5"/>
    <mergeCell ref="O7:Q8"/>
    <mergeCell ref="U7:W7"/>
    <mergeCell ref="U6:AC6"/>
    <mergeCell ref="U8:W9"/>
    <mergeCell ref="X7:Z7"/>
    <mergeCell ref="X8:Z9"/>
    <mergeCell ref="AA7:AC7"/>
    <mergeCell ref="AA8:AC9"/>
    <mergeCell ref="U10:W10"/>
    <mergeCell ref="X10:Z10"/>
    <mergeCell ref="AA10:AC10"/>
    <mergeCell ref="T1:AI1"/>
    <mergeCell ref="AE5:AH8"/>
  </mergeCells>
  <printOptions horizontalCentered="1"/>
  <pageMargins left="0.7086614173228347" right="0.7086614173228347" top="0.7480314960629921" bottom="0" header="0.31496062992125984" footer="0.31496062992125984"/>
  <pageSetup fitToWidth="2" fitToHeight="1" horizontalDpi="600" verticalDpi="600" orientation="landscape" scale="61" r:id="rId2"/>
  <colBreaks count="1" manualBreakCount="1">
    <brk id="18" max="55" man="1"/>
  </colBreaks>
  <drawing r:id="rId1"/>
</worksheet>
</file>

<file path=xl/worksheets/sheet12.xml><?xml version="1.0" encoding="utf-8"?>
<worksheet xmlns="http://schemas.openxmlformats.org/spreadsheetml/2006/main" xmlns:r="http://schemas.openxmlformats.org/officeDocument/2006/relationships">
  <sheetPr>
    <tabColor theme="0" tint="-0.4999699890613556"/>
    <pageSetUpPr fitToPage="1"/>
  </sheetPr>
  <dimension ref="A1:AJ50"/>
  <sheetViews>
    <sheetView zoomScale="85" zoomScaleNormal="85" zoomScaleSheetLayoutView="50" zoomScalePageLayoutView="0" workbookViewId="0" topLeftCell="A10">
      <selection activeCell="A1" sqref="A1"/>
    </sheetView>
  </sheetViews>
  <sheetFormatPr defaultColWidth="11.421875" defaultRowHeight="12.75"/>
  <cols>
    <col min="1" max="1" width="13.8515625" style="7" customWidth="1"/>
    <col min="2" max="2" width="33.00390625" style="7" customWidth="1"/>
    <col min="3" max="3" width="11.7109375" style="7" customWidth="1"/>
    <col min="4" max="4" width="12.8515625" style="7" customWidth="1"/>
    <col min="5" max="5" width="13.00390625" style="7" customWidth="1"/>
    <col min="6" max="6" width="0.85546875" style="7" customWidth="1"/>
    <col min="7" max="8" width="12.28125" style="7" customWidth="1"/>
    <col min="9" max="9" width="12.7109375" style="7" customWidth="1"/>
    <col min="10" max="10" width="0.85546875" style="7" customWidth="1"/>
    <col min="11" max="11" width="11.8515625" style="7" customWidth="1"/>
    <col min="12" max="13" width="12.7109375" style="7" customWidth="1"/>
    <col min="14" max="14" width="0.85546875" style="7" customWidth="1"/>
    <col min="15" max="15" width="13.57421875" style="7" customWidth="1"/>
    <col min="16" max="16" width="13.28125" style="7" customWidth="1"/>
    <col min="17" max="17" width="16.00390625" style="7" customWidth="1"/>
    <col min="18" max="18" width="4.7109375" style="7" customWidth="1"/>
    <col min="19" max="19" width="1.421875" style="7" customWidth="1"/>
    <col min="20" max="20" width="4.28125" style="248" customWidth="1"/>
    <col min="21" max="29" width="13.8515625" style="248" customWidth="1"/>
    <col min="30" max="30" width="9.421875" style="248" customWidth="1"/>
    <col min="31" max="34" width="11.421875" style="248" customWidth="1"/>
    <col min="35" max="35" width="1.421875" style="248" customWidth="1"/>
    <col min="36" max="16384" width="11.421875" style="7" customWidth="1"/>
  </cols>
  <sheetData>
    <row r="1" spans="1:35" s="248" customFormat="1" ht="20.25" customHeight="1">
      <c r="A1" s="349" t="s">
        <v>146</v>
      </c>
      <c r="B1" s="351"/>
      <c r="C1" s="351"/>
      <c r="D1" s="351"/>
      <c r="E1" s="351"/>
      <c r="F1" s="351"/>
      <c r="G1" s="351"/>
      <c r="H1" s="351"/>
      <c r="I1" s="351"/>
      <c r="J1" s="351"/>
      <c r="K1" s="351"/>
      <c r="L1" s="351"/>
      <c r="M1" s="351"/>
      <c r="N1" s="351"/>
      <c r="O1" s="351"/>
      <c r="P1" s="351"/>
      <c r="Q1" s="351"/>
      <c r="R1" s="325"/>
      <c r="S1" s="352"/>
      <c r="T1" s="625" t="s">
        <v>145</v>
      </c>
      <c r="U1" s="625"/>
      <c r="V1" s="625"/>
      <c r="W1" s="625"/>
      <c r="X1" s="625"/>
      <c r="Y1" s="625"/>
      <c r="Z1" s="625"/>
      <c r="AA1" s="625"/>
      <c r="AB1" s="625"/>
      <c r="AC1" s="625"/>
      <c r="AD1" s="625"/>
      <c r="AE1" s="625"/>
      <c r="AF1" s="625"/>
      <c r="AG1" s="625"/>
      <c r="AH1" s="625"/>
      <c r="AI1" s="625"/>
    </row>
    <row r="2" spans="1:35" s="248" customFormat="1" ht="20.25" customHeight="1">
      <c r="A2" s="349" t="s">
        <v>208</v>
      </c>
      <c r="B2" s="350"/>
      <c r="C2" s="350"/>
      <c r="D2" s="350"/>
      <c r="E2" s="350"/>
      <c r="F2" s="350"/>
      <c r="G2" s="350"/>
      <c r="H2" s="350"/>
      <c r="I2" s="350"/>
      <c r="J2" s="350"/>
      <c r="K2" s="350"/>
      <c r="L2" s="350"/>
      <c r="M2" s="350"/>
      <c r="N2" s="350"/>
      <c r="O2" s="350"/>
      <c r="P2" s="350"/>
      <c r="Q2" s="350"/>
      <c r="R2" s="91"/>
      <c r="S2" s="352"/>
      <c r="T2" s="323"/>
      <c r="AI2" s="353"/>
    </row>
    <row r="3" spans="1:35" s="248" customFormat="1" ht="20.25" customHeight="1">
      <c r="A3" s="351" t="s">
        <v>14</v>
      </c>
      <c r="B3" s="350"/>
      <c r="C3" s="350"/>
      <c r="D3" s="350"/>
      <c r="E3" s="350"/>
      <c r="F3" s="350"/>
      <c r="G3" s="350"/>
      <c r="H3" s="350"/>
      <c r="I3" s="350"/>
      <c r="J3" s="350"/>
      <c r="K3" s="350"/>
      <c r="L3" s="350"/>
      <c r="M3" s="350"/>
      <c r="N3" s="350"/>
      <c r="O3" s="350"/>
      <c r="P3" s="350"/>
      <c r="Q3" s="350"/>
      <c r="R3" s="91"/>
      <c r="S3" s="352"/>
      <c r="T3" s="323"/>
      <c r="U3" s="607" t="s">
        <v>214</v>
      </c>
      <c r="V3" s="608"/>
      <c r="W3" s="608"/>
      <c r="X3" s="608"/>
      <c r="Y3" s="608"/>
      <c r="Z3" s="608"/>
      <c r="AA3" s="608"/>
      <c r="AB3" s="608"/>
      <c r="AC3" s="609"/>
      <c r="AI3" s="353"/>
    </row>
    <row r="4" spans="1:35" s="248" customFormat="1" ht="20.25" customHeight="1">
      <c r="A4" s="351" t="s">
        <v>1</v>
      </c>
      <c r="B4" s="350"/>
      <c r="C4" s="350"/>
      <c r="D4" s="350"/>
      <c r="E4" s="350"/>
      <c r="F4" s="350"/>
      <c r="G4" s="350"/>
      <c r="H4" s="350"/>
      <c r="I4" s="350"/>
      <c r="J4" s="350"/>
      <c r="K4" s="350"/>
      <c r="L4" s="350"/>
      <c r="M4" s="350"/>
      <c r="N4" s="350"/>
      <c r="O4" s="350"/>
      <c r="P4" s="350"/>
      <c r="Q4" s="350"/>
      <c r="S4" s="353"/>
      <c r="T4" s="324"/>
      <c r="U4" s="91"/>
      <c r="V4" s="91"/>
      <c r="AI4" s="353"/>
    </row>
    <row r="5" spans="1:35" s="248" customFormat="1" ht="20.25" customHeight="1">
      <c r="A5" s="349" t="s">
        <v>212</v>
      </c>
      <c r="B5" s="350"/>
      <c r="C5" s="350"/>
      <c r="D5" s="350"/>
      <c r="E5" s="350"/>
      <c r="F5" s="350"/>
      <c r="G5" s="350"/>
      <c r="H5" s="350"/>
      <c r="I5" s="350"/>
      <c r="J5" s="350"/>
      <c r="K5" s="350"/>
      <c r="L5" s="350"/>
      <c r="M5" s="350"/>
      <c r="N5" s="350"/>
      <c r="O5" s="350"/>
      <c r="P5" s="350"/>
      <c r="Q5" s="350"/>
      <c r="S5" s="353"/>
      <c r="T5" s="324"/>
      <c r="U5" s="649" t="s">
        <v>38</v>
      </c>
      <c r="V5" s="650"/>
      <c r="W5" s="650"/>
      <c r="X5" s="650"/>
      <c r="Y5" s="650"/>
      <c r="Z5" s="650"/>
      <c r="AA5" s="650"/>
      <c r="AB5" s="650"/>
      <c r="AC5" s="651"/>
      <c r="AE5" s="648" t="s">
        <v>158</v>
      </c>
      <c r="AF5" s="648"/>
      <c r="AG5" s="648"/>
      <c r="AH5" s="648"/>
      <c r="AI5" s="353"/>
    </row>
    <row r="6" spans="1:35" ht="18">
      <c r="A6" s="626" t="s">
        <v>179</v>
      </c>
      <c r="B6" s="627"/>
      <c r="C6" s="627"/>
      <c r="D6" s="627"/>
      <c r="E6" s="627"/>
      <c r="F6" s="627"/>
      <c r="G6" s="627"/>
      <c r="H6" s="627"/>
      <c r="I6" s="627"/>
      <c r="J6" s="627"/>
      <c r="K6" s="627"/>
      <c r="L6" s="627"/>
      <c r="M6" s="628"/>
      <c r="N6" s="168"/>
      <c r="O6" s="629" t="s">
        <v>207</v>
      </c>
      <c r="P6" s="627"/>
      <c r="Q6" s="628"/>
      <c r="R6" s="249"/>
      <c r="S6" s="354"/>
      <c r="T6" s="324"/>
      <c r="U6" s="652">
        <f>+X33</f>
        <v>0</v>
      </c>
      <c r="V6" s="653"/>
      <c r="W6" s="653"/>
      <c r="X6" s="653"/>
      <c r="Y6" s="653"/>
      <c r="Z6" s="653"/>
      <c r="AA6" s="653"/>
      <c r="AB6" s="653"/>
      <c r="AC6" s="654"/>
      <c r="AE6" s="648"/>
      <c r="AF6" s="648"/>
      <c r="AG6" s="648"/>
      <c r="AH6" s="648"/>
      <c r="AI6" s="353"/>
    </row>
    <row r="7" spans="1:35" ht="12.75" customHeight="1">
      <c r="A7" s="630" t="s">
        <v>2</v>
      </c>
      <c r="B7" s="631" t="s">
        <v>13</v>
      </c>
      <c r="C7" s="638" t="s">
        <v>15</v>
      </c>
      <c r="D7" s="639"/>
      <c r="E7" s="639"/>
      <c r="F7" s="639"/>
      <c r="G7" s="639"/>
      <c r="H7" s="639"/>
      <c r="I7" s="639"/>
      <c r="J7" s="639"/>
      <c r="K7" s="639"/>
      <c r="L7" s="639"/>
      <c r="M7" s="640"/>
      <c r="N7" s="169"/>
      <c r="O7" s="632" t="s">
        <v>216</v>
      </c>
      <c r="P7" s="633"/>
      <c r="Q7" s="634"/>
      <c r="S7" s="355"/>
      <c r="T7" s="324"/>
      <c r="U7" s="622">
        <v>0.2</v>
      </c>
      <c r="V7" s="623"/>
      <c r="W7" s="624"/>
      <c r="X7" s="622">
        <v>0.7</v>
      </c>
      <c r="Y7" s="623"/>
      <c r="Z7" s="624"/>
      <c r="AA7" s="622">
        <v>0.1</v>
      </c>
      <c r="AB7" s="623"/>
      <c r="AC7" s="624"/>
      <c r="AD7" s="389">
        <f>U7+X7+AA7</f>
        <v>0.9999999999999999</v>
      </c>
      <c r="AE7" s="648"/>
      <c r="AF7" s="648"/>
      <c r="AG7" s="648"/>
      <c r="AH7" s="648"/>
      <c r="AI7" s="353"/>
    </row>
    <row r="8" spans="1:35" ht="12.75" customHeight="1">
      <c r="A8" s="630"/>
      <c r="B8" s="631"/>
      <c r="C8" s="641" t="s">
        <v>79</v>
      </c>
      <c r="D8" s="642"/>
      <c r="E8" s="643"/>
      <c r="F8" s="162"/>
      <c r="G8" s="644" t="s">
        <v>16</v>
      </c>
      <c r="H8" s="642"/>
      <c r="I8" s="643"/>
      <c r="J8" s="163"/>
      <c r="K8" s="645" t="s">
        <v>17</v>
      </c>
      <c r="L8" s="646"/>
      <c r="M8" s="647"/>
      <c r="N8" s="164"/>
      <c r="O8" s="635"/>
      <c r="P8" s="636"/>
      <c r="Q8" s="637"/>
      <c r="S8" s="355"/>
      <c r="T8" s="324"/>
      <c r="U8" s="616">
        <f>U6*U7</f>
        <v>0</v>
      </c>
      <c r="V8" s="617"/>
      <c r="W8" s="618"/>
      <c r="X8" s="616">
        <f>U6*X7</f>
        <v>0</v>
      </c>
      <c r="Y8" s="617"/>
      <c r="Z8" s="618"/>
      <c r="AA8" s="616">
        <f>AA7*U6</f>
        <v>0</v>
      </c>
      <c r="AB8" s="617"/>
      <c r="AC8" s="618"/>
      <c r="AD8" s="321">
        <f>U8+X8+AA8</f>
        <v>0</v>
      </c>
      <c r="AE8" s="648"/>
      <c r="AF8" s="648"/>
      <c r="AG8" s="648"/>
      <c r="AH8" s="648"/>
      <c r="AI8" s="353"/>
    </row>
    <row r="9" spans="1:35" ht="12.75" customHeight="1">
      <c r="A9" s="630"/>
      <c r="B9" s="631"/>
      <c r="C9" s="100" t="s">
        <v>33</v>
      </c>
      <c r="D9" s="100" t="s">
        <v>34</v>
      </c>
      <c r="E9" s="100" t="s">
        <v>35</v>
      </c>
      <c r="F9" s="165"/>
      <c r="G9" s="100" t="s">
        <v>33</v>
      </c>
      <c r="H9" s="100" t="s">
        <v>34</v>
      </c>
      <c r="I9" s="100" t="s">
        <v>35</v>
      </c>
      <c r="J9" s="165"/>
      <c r="K9" s="100" t="s">
        <v>33</v>
      </c>
      <c r="L9" s="100" t="s">
        <v>34</v>
      </c>
      <c r="M9" s="100" t="s">
        <v>35</v>
      </c>
      <c r="N9" s="165"/>
      <c r="O9" s="170" t="s">
        <v>162</v>
      </c>
      <c r="P9" s="170" t="s">
        <v>166</v>
      </c>
      <c r="Q9" s="171" t="s">
        <v>161</v>
      </c>
      <c r="S9" s="355"/>
      <c r="T9" s="324"/>
      <c r="U9" s="619"/>
      <c r="V9" s="620"/>
      <c r="W9" s="621"/>
      <c r="X9" s="619"/>
      <c r="Y9" s="620"/>
      <c r="Z9" s="621"/>
      <c r="AA9" s="619"/>
      <c r="AB9" s="620"/>
      <c r="AC9" s="621"/>
      <c r="AD9" s="322"/>
      <c r="AI9" s="353"/>
    </row>
    <row r="10" spans="1:35" ht="24" customHeight="1">
      <c r="A10" s="250"/>
      <c r="B10" s="251"/>
      <c r="C10" s="106"/>
      <c r="D10" s="107"/>
      <c r="E10" s="108"/>
      <c r="F10" s="244"/>
      <c r="G10" s="106"/>
      <c r="H10" s="107"/>
      <c r="I10" s="108"/>
      <c r="J10" s="244"/>
      <c r="K10" s="106"/>
      <c r="L10" s="107"/>
      <c r="M10" s="108"/>
      <c r="N10" s="244"/>
      <c r="O10" s="106"/>
      <c r="P10" s="107"/>
      <c r="Q10" s="252"/>
      <c r="S10" s="355"/>
      <c r="T10" s="324"/>
      <c r="U10" s="613" t="s">
        <v>79</v>
      </c>
      <c r="V10" s="614"/>
      <c r="W10" s="615"/>
      <c r="X10" s="610" t="s">
        <v>16</v>
      </c>
      <c r="Y10" s="611"/>
      <c r="Z10" s="612"/>
      <c r="AA10" s="610" t="s">
        <v>17</v>
      </c>
      <c r="AB10" s="611"/>
      <c r="AC10" s="612"/>
      <c r="AI10" s="353"/>
    </row>
    <row r="11" spans="1:35" s="258" customFormat="1" ht="15" customHeight="1">
      <c r="A11" s="253"/>
      <c r="B11" s="254"/>
      <c r="C11" s="141"/>
      <c r="D11" s="244"/>
      <c r="E11" s="166"/>
      <c r="F11" s="244"/>
      <c r="G11" s="141"/>
      <c r="H11" s="244"/>
      <c r="I11" s="166"/>
      <c r="J11" s="244"/>
      <c r="K11" s="141"/>
      <c r="L11" s="244"/>
      <c r="M11" s="166"/>
      <c r="N11" s="244"/>
      <c r="O11" s="255"/>
      <c r="P11" s="256"/>
      <c r="Q11" s="257"/>
      <c r="S11" s="356"/>
      <c r="T11" s="390"/>
      <c r="U11" s="28" t="s">
        <v>9</v>
      </c>
      <c r="V11" s="28" t="s">
        <v>10</v>
      </c>
      <c r="W11" s="28" t="s">
        <v>11</v>
      </c>
      <c r="X11" s="28" t="s">
        <v>9</v>
      </c>
      <c r="Y11" s="28" t="s">
        <v>10</v>
      </c>
      <c r="Z11" s="28" t="s">
        <v>11</v>
      </c>
      <c r="AA11" s="28" t="s">
        <v>9</v>
      </c>
      <c r="AB11" s="28" t="s">
        <v>10</v>
      </c>
      <c r="AC11" s="28" t="s">
        <v>11</v>
      </c>
      <c r="AD11" s="248"/>
      <c r="AE11" s="248"/>
      <c r="AF11" s="248"/>
      <c r="AG11" s="248"/>
      <c r="AH11" s="248"/>
      <c r="AI11" s="391"/>
    </row>
    <row r="12" spans="1:35" s="258" customFormat="1" ht="28.5" customHeight="1">
      <c r="A12" s="311" t="str">
        <f>'FRACCION I 2019'!A11</f>
        <v>U. A. de Hidalgo</v>
      </c>
      <c r="B12" s="602" t="str">
        <f>'HOJA DE TRABAJO DE LA IES'!D51</f>
        <v>SUBSIDIOS FEDERALES PARA ORGANISMOS DESCENTRALIZADOS ESTATALES             U006</v>
      </c>
      <c r="C12" s="259">
        <f>U13</f>
        <v>0</v>
      </c>
      <c r="D12" s="260">
        <f>V13</f>
        <v>0</v>
      </c>
      <c r="E12" s="261">
        <f>W13</f>
        <v>0</v>
      </c>
      <c r="F12" s="262"/>
      <c r="G12" s="259">
        <f>X13</f>
        <v>0</v>
      </c>
      <c r="H12" s="263">
        <f>Y13</f>
        <v>0</v>
      </c>
      <c r="I12" s="264">
        <f>Z13</f>
        <v>0</v>
      </c>
      <c r="J12" s="262"/>
      <c r="K12" s="265">
        <f>AA13</f>
        <v>0</v>
      </c>
      <c r="L12" s="263">
        <f>AB13</f>
        <v>0</v>
      </c>
      <c r="M12" s="264">
        <f>AC13</f>
        <v>0</v>
      </c>
      <c r="N12" s="266"/>
      <c r="O12" s="267">
        <f>'FRACCIÓN III 3do 2019'!Q12+C12+G12+K12</f>
        <v>105547.93335489999</v>
      </c>
      <c r="P12" s="268">
        <f>O12+D12+H12+L12</f>
        <v>105547.93335489999</v>
      </c>
      <c r="Q12" s="269">
        <f>P12+E12+I12+M12</f>
        <v>105547.93335489999</v>
      </c>
      <c r="S12" s="356"/>
      <c r="T12" s="390"/>
      <c r="U12" s="248"/>
      <c r="V12" s="248"/>
      <c r="W12" s="248"/>
      <c r="X12" s="248"/>
      <c r="Y12" s="248"/>
      <c r="Z12" s="248"/>
      <c r="AA12" s="248"/>
      <c r="AB12" s="248"/>
      <c r="AC12" s="248"/>
      <c r="AD12" s="248"/>
      <c r="AE12" s="248"/>
      <c r="AF12" s="248"/>
      <c r="AG12" s="248"/>
      <c r="AH12" s="248"/>
      <c r="AI12" s="391"/>
    </row>
    <row r="13" spans="1:35" s="258" customFormat="1" ht="18" customHeight="1">
      <c r="A13" s="312"/>
      <c r="B13" s="602"/>
      <c r="C13" s="270"/>
      <c r="D13" s="271"/>
      <c r="E13" s="272"/>
      <c r="F13" s="271"/>
      <c r="G13" s="270"/>
      <c r="H13" s="273"/>
      <c r="I13" s="247"/>
      <c r="J13" s="271"/>
      <c r="K13" s="274"/>
      <c r="L13" s="273"/>
      <c r="M13" s="247"/>
      <c r="N13" s="266"/>
      <c r="O13" s="275"/>
      <c r="P13" s="266"/>
      <c r="Q13" s="276"/>
      <c r="S13" s="356"/>
      <c r="T13" s="390"/>
      <c r="U13" s="392">
        <f>U8/3</f>
        <v>0</v>
      </c>
      <c r="V13" s="392">
        <f>U8/3</f>
        <v>0</v>
      </c>
      <c r="W13" s="392">
        <f>U8/3</f>
        <v>0</v>
      </c>
      <c r="X13" s="392">
        <f>X8/3</f>
        <v>0</v>
      </c>
      <c r="Y13" s="392">
        <f>X8/3</f>
        <v>0</v>
      </c>
      <c r="Z13" s="392">
        <f>X8/3</f>
        <v>0</v>
      </c>
      <c r="AA13" s="392">
        <f>AA8/3</f>
        <v>0</v>
      </c>
      <c r="AB13" s="392">
        <f>AA8/3</f>
        <v>0</v>
      </c>
      <c r="AC13" s="392">
        <f>AA8/3</f>
        <v>0</v>
      </c>
      <c r="AD13" s="248"/>
      <c r="AE13" s="248"/>
      <c r="AF13" s="248"/>
      <c r="AG13" s="248"/>
      <c r="AH13" s="248"/>
      <c r="AI13" s="391"/>
    </row>
    <row r="14" spans="1:35" s="258" customFormat="1" ht="18" customHeight="1">
      <c r="A14" s="312"/>
      <c r="B14" s="278"/>
      <c r="C14" s="270"/>
      <c r="D14" s="271"/>
      <c r="E14" s="247"/>
      <c r="F14" s="271"/>
      <c r="G14" s="270"/>
      <c r="H14" s="271"/>
      <c r="I14" s="247"/>
      <c r="J14" s="271"/>
      <c r="K14" s="279"/>
      <c r="L14" s="266"/>
      <c r="M14" s="280"/>
      <c r="N14" s="266"/>
      <c r="O14" s="279"/>
      <c r="P14" s="266"/>
      <c r="Q14" s="276"/>
      <c r="S14" s="356"/>
      <c r="T14" s="390"/>
      <c r="U14" s="277"/>
      <c r="V14" s="277"/>
      <c r="W14" s="277"/>
      <c r="X14" s="277"/>
      <c r="Y14" s="277"/>
      <c r="Z14" s="277"/>
      <c r="AA14" s="277"/>
      <c r="AB14" s="277"/>
      <c r="AC14" s="277"/>
      <c r="AD14" s="248"/>
      <c r="AE14" s="248"/>
      <c r="AF14" s="248"/>
      <c r="AG14" s="248"/>
      <c r="AH14" s="248"/>
      <c r="AI14" s="391"/>
    </row>
    <row r="15" spans="1:35" s="258" customFormat="1" ht="22.5" customHeight="1">
      <c r="A15" s="311" t="s">
        <v>185</v>
      </c>
      <c r="B15" s="602" t="str">
        <f>'HOJA DE TRABAJO DE LA IES'!D52</f>
        <v>CARRERA DOCENTE                                                                                                                     U040</v>
      </c>
      <c r="C15" s="270"/>
      <c r="D15" s="271"/>
      <c r="E15" s="247"/>
      <c r="F15" s="271"/>
      <c r="G15" s="270"/>
      <c r="H15" s="271"/>
      <c r="I15" s="247"/>
      <c r="J15" s="271"/>
      <c r="K15" s="267">
        <f>'HOJA DE TRABAJO DE LA IES'!P32</f>
        <v>0</v>
      </c>
      <c r="L15" s="281">
        <f>'HOJA DE TRABAJO DE LA IES'!Q32</f>
        <v>0</v>
      </c>
      <c r="M15" s="282">
        <f>'HOJA DE TRABAJO DE LA IES'!R32</f>
        <v>0</v>
      </c>
      <c r="N15" s="266"/>
      <c r="O15" s="267">
        <f>'FRACCIÓN III 3do 2019'!Q15+K15</f>
        <v>13278.65</v>
      </c>
      <c r="P15" s="281">
        <f>O15+L15</f>
        <v>13278.65</v>
      </c>
      <c r="Q15" s="283">
        <f>P15+M15</f>
        <v>13278.65</v>
      </c>
      <c r="S15" s="356"/>
      <c r="T15" s="390"/>
      <c r="U15" s="248"/>
      <c r="V15" s="248"/>
      <c r="W15" s="248">
        <f>U13+V13+W13</f>
        <v>0</v>
      </c>
      <c r="X15" s="248"/>
      <c r="Y15" s="248"/>
      <c r="Z15" s="248">
        <f>X13+Y13+Z13</f>
        <v>0</v>
      </c>
      <c r="AA15" s="248"/>
      <c r="AB15" s="248"/>
      <c r="AC15" s="248">
        <f>AA13+AB13+AC13</f>
        <v>0</v>
      </c>
      <c r="AD15" s="248"/>
      <c r="AE15" s="248"/>
      <c r="AF15" s="248"/>
      <c r="AG15" s="248"/>
      <c r="AH15" s="248"/>
      <c r="AI15" s="391"/>
    </row>
    <row r="16" spans="1:35" s="258" customFormat="1" ht="22.5" customHeight="1" thickBot="1">
      <c r="A16" s="312"/>
      <c r="B16" s="602"/>
      <c r="C16" s="270"/>
      <c r="D16" s="271"/>
      <c r="E16" s="247"/>
      <c r="F16" s="271"/>
      <c r="G16" s="270"/>
      <c r="H16" s="271"/>
      <c r="I16" s="247"/>
      <c r="J16" s="271"/>
      <c r="K16" s="267"/>
      <c r="L16" s="266"/>
      <c r="M16" s="280"/>
      <c r="N16" s="266"/>
      <c r="O16" s="279"/>
      <c r="P16" s="266"/>
      <c r="Q16" s="276"/>
      <c r="S16" s="356"/>
      <c r="T16" s="390"/>
      <c r="U16" s="248"/>
      <c r="V16" s="248"/>
      <c r="W16" s="248"/>
      <c r="X16" s="248"/>
      <c r="Y16" s="248"/>
      <c r="Z16" s="248"/>
      <c r="AA16" s="248"/>
      <c r="AB16" s="248"/>
      <c r="AC16" s="248"/>
      <c r="AD16" s="248"/>
      <c r="AE16" s="248"/>
      <c r="AF16" s="248"/>
      <c r="AG16" s="248"/>
      <c r="AH16" s="248"/>
      <c r="AI16" s="391"/>
    </row>
    <row r="17" spans="1:35" s="258" customFormat="1" ht="18" customHeight="1">
      <c r="A17" s="312"/>
      <c r="B17" s="278"/>
      <c r="C17" s="270"/>
      <c r="D17" s="271"/>
      <c r="E17" s="247"/>
      <c r="F17" s="271"/>
      <c r="G17" s="270"/>
      <c r="H17" s="271"/>
      <c r="I17" s="247"/>
      <c r="J17" s="271"/>
      <c r="K17" s="267"/>
      <c r="L17" s="266"/>
      <c r="M17" s="280"/>
      <c r="N17" s="266"/>
      <c r="O17" s="279"/>
      <c r="P17" s="266"/>
      <c r="Q17" s="276"/>
      <c r="S17" s="356"/>
      <c r="T17" s="390"/>
      <c r="U17" s="393"/>
      <c r="V17" s="394"/>
      <c r="W17" s="394"/>
      <c r="X17" s="394"/>
      <c r="Y17" s="394"/>
      <c r="Z17" s="394"/>
      <c r="AA17" s="394"/>
      <c r="AB17" s="394"/>
      <c r="AC17" s="395"/>
      <c r="AD17" s="248"/>
      <c r="AE17" s="248"/>
      <c r="AF17" s="248"/>
      <c r="AG17" s="248"/>
      <c r="AH17" s="248"/>
      <c r="AI17" s="391"/>
    </row>
    <row r="18" spans="1:35" s="258" customFormat="1" ht="22.5" customHeight="1">
      <c r="A18" s="311" t="s">
        <v>185</v>
      </c>
      <c r="B18" s="602" t="str">
        <f>'HOJA DE TRABAJO DE LA IES'!D53</f>
        <v>APOYOS A CENTROS Y ORGANIZACIONES DE EDUCACIÓN                                                  U080</v>
      </c>
      <c r="C18" s="270"/>
      <c r="D18" s="271"/>
      <c r="E18" s="247"/>
      <c r="F18" s="271"/>
      <c r="G18" s="270"/>
      <c r="H18" s="271"/>
      <c r="I18" s="247"/>
      <c r="J18" s="271"/>
      <c r="K18" s="267">
        <f>'HOJA DE TRABAJO DE LA IES'!P34</f>
        <v>0</v>
      </c>
      <c r="L18" s="281">
        <f>'HOJA DE TRABAJO DE LA IES'!Q34</f>
        <v>0</v>
      </c>
      <c r="M18" s="282">
        <f>'HOJA DE TRABAJO DE LA IES'!R34</f>
        <v>0</v>
      </c>
      <c r="N18" s="266"/>
      <c r="O18" s="267">
        <f>'FRACCIÓN III 3do 2019'!Q18+K18</f>
        <v>0</v>
      </c>
      <c r="P18" s="281">
        <f>O18+L18</f>
        <v>0</v>
      </c>
      <c r="Q18" s="283">
        <f>P18+M18</f>
        <v>0</v>
      </c>
      <c r="S18" s="356"/>
      <c r="T18" s="390"/>
      <c r="U18" s="661" t="s">
        <v>215</v>
      </c>
      <c r="V18" s="662"/>
      <c r="W18" s="662"/>
      <c r="X18" s="662"/>
      <c r="Y18" s="662"/>
      <c r="Z18" s="662"/>
      <c r="AA18" s="662"/>
      <c r="AB18" s="662"/>
      <c r="AC18" s="663"/>
      <c r="AD18" s="248"/>
      <c r="AE18" s="248"/>
      <c r="AF18" s="248"/>
      <c r="AG18" s="248"/>
      <c r="AH18" s="248"/>
      <c r="AI18" s="391"/>
    </row>
    <row r="19" spans="1:35" s="258" customFormat="1" ht="22.5" customHeight="1">
      <c r="A19" s="312"/>
      <c r="B19" s="602"/>
      <c r="C19" s="270"/>
      <c r="D19" s="271"/>
      <c r="E19" s="247"/>
      <c r="F19" s="271"/>
      <c r="G19" s="270"/>
      <c r="H19" s="271"/>
      <c r="I19" s="247"/>
      <c r="J19" s="271"/>
      <c r="K19" s="279"/>
      <c r="L19" s="266"/>
      <c r="M19" s="280"/>
      <c r="N19" s="266"/>
      <c r="O19" s="279"/>
      <c r="P19" s="266"/>
      <c r="Q19" s="276"/>
      <c r="S19" s="356"/>
      <c r="T19" s="390"/>
      <c r="U19" s="396"/>
      <c r="V19" s="397"/>
      <c r="W19" s="397"/>
      <c r="X19" s="397"/>
      <c r="Y19" s="397"/>
      <c r="Z19" s="397"/>
      <c r="AA19" s="397"/>
      <c r="AB19" s="397"/>
      <c r="AC19" s="398"/>
      <c r="AD19" s="248"/>
      <c r="AE19" s="248"/>
      <c r="AF19" s="248"/>
      <c r="AG19" s="248"/>
      <c r="AH19" s="248"/>
      <c r="AI19" s="391"/>
    </row>
    <row r="20" spans="1:35" s="258" customFormat="1" ht="18" customHeight="1">
      <c r="A20" s="312"/>
      <c r="B20" s="377"/>
      <c r="C20" s="270"/>
      <c r="D20" s="271"/>
      <c r="E20" s="247"/>
      <c r="F20" s="271"/>
      <c r="G20" s="270"/>
      <c r="H20" s="271"/>
      <c r="I20" s="247"/>
      <c r="J20" s="271"/>
      <c r="K20" s="279"/>
      <c r="L20" s="266"/>
      <c r="M20" s="280"/>
      <c r="N20" s="266"/>
      <c r="O20" s="279"/>
      <c r="P20" s="266"/>
      <c r="Q20" s="276"/>
      <c r="S20" s="356"/>
      <c r="T20" s="390"/>
      <c r="U20" s="399"/>
      <c r="V20" s="388"/>
      <c r="W20" s="400"/>
      <c r="X20" s="388"/>
      <c r="Y20" s="400"/>
      <c r="Z20" s="655" t="s">
        <v>183</v>
      </c>
      <c r="AA20" s="657" t="s">
        <v>41</v>
      </c>
      <c r="AB20" s="659" t="s">
        <v>43</v>
      </c>
      <c r="AC20" s="401"/>
      <c r="AD20" s="248"/>
      <c r="AE20" s="248"/>
      <c r="AF20" s="248"/>
      <c r="AG20" s="248"/>
      <c r="AH20" s="248"/>
      <c r="AI20" s="391"/>
    </row>
    <row r="21" spans="1:35" s="258" customFormat="1" ht="22.5" customHeight="1">
      <c r="A21" s="311" t="s">
        <v>185</v>
      </c>
      <c r="B21" s="602" t="str">
        <f>'HOJA DE TRABAJO DE LA IES'!B35:C35</f>
        <v>100 UNIVERSIDADES BENITO JUÁREZ       U083</v>
      </c>
      <c r="C21" s="270"/>
      <c r="D21" s="271"/>
      <c r="E21" s="247"/>
      <c r="F21" s="271"/>
      <c r="G21" s="270"/>
      <c r="H21" s="271"/>
      <c r="I21" s="247"/>
      <c r="J21" s="271"/>
      <c r="K21" s="267">
        <f>'HOJA DE TRABAJO DE LA IES'!P36</f>
        <v>0</v>
      </c>
      <c r="L21" s="281">
        <f>'HOJA DE TRABAJO DE LA IES'!Q36</f>
        <v>0</v>
      </c>
      <c r="M21" s="282">
        <f>'HOJA DE TRABAJO DE LA IES'!R36</f>
        <v>0</v>
      </c>
      <c r="N21" s="266"/>
      <c r="O21" s="267">
        <f>'FRACCIÓN III 3do 2019'!Q21+K21</f>
        <v>0</v>
      </c>
      <c r="P21" s="281">
        <f>O21+L21</f>
        <v>0</v>
      </c>
      <c r="Q21" s="283">
        <f>P21+M21</f>
        <v>0</v>
      </c>
      <c r="S21" s="356"/>
      <c r="T21" s="390"/>
      <c r="U21" s="399"/>
      <c r="V21" s="402"/>
      <c r="W21" s="402"/>
      <c r="X21" s="402"/>
      <c r="Y21" s="402"/>
      <c r="Z21" s="656"/>
      <c r="AA21" s="658"/>
      <c r="AB21" s="660"/>
      <c r="AC21" s="401"/>
      <c r="AD21" s="248"/>
      <c r="AE21" s="248"/>
      <c r="AF21" s="248"/>
      <c r="AG21" s="248"/>
      <c r="AH21" s="248"/>
      <c r="AI21" s="391"/>
    </row>
    <row r="22" spans="1:35" s="258" customFormat="1" ht="22.5" customHeight="1">
      <c r="A22" s="312"/>
      <c r="B22" s="602"/>
      <c r="C22" s="270"/>
      <c r="D22" s="271"/>
      <c r="E22" s="247"/>
      <c r="F22" s="271"/>
      <c r="G22" s="270"/>
      <c r="H22" s="271"/>
      <c r="I22" s="247"/>
      <c r="J22" s="271"/>
      <c r="K22" s="279"/>
      <c r="L22" s="266"/>
      <c r="M22" s="280"/>
      <c r="N22" s="266"/>
      <c r="O22" s="279"/>
      <c r="P22" s="266"/>
      <c r="Q22" s="276"/>
      <c r="S22" s="356"/>
      <c r="T22" s="390"/>
      <c r="U22" s="399"/>
      <c r="V22" s="388"/>
      <c r="W22" s="388"/>
      <c r="X22" s="388"/>
      <c r="Y22" s="400"/>
      <c r="Z22" s="402"/>
      <c r="AA22" s="402"/>
      <c r="AB22" s="402"/>
      <c r="AC22" s="401"/>
      <c r="AD22" s="248"/>
      <c r="AE22" s="248"/>
      <c r="AF22" s="248"/>
      <c r="AG22" s="248"/>
      <c r="AH22" s="248"/>
      <c r="AI22" s="391"/>
    </row>
    <row r="23" spans="1:35" s="258" customFormat="1" ht="18" customHeight="1">
      <c r="A23" s="312"/>
      <c r="B23" s="278"/>
      <c r="C23" s="270"/>
      <c r="D23" s="271"/>
      <c r="E23" s="247"/>
      <c r="F23" s="271"/>
      <c r="G23" s="270"/>
      <c r="H23" s="271"/>
      <c r="I23" s="247"/>
      <c r="J23" s="271"/>
      <c r="K23" s="279"/>
      <c r="L23" s="266"/>
      <c r="M23" s="280"/>
      <c r="N23" s="266"/>
      <c r="O23" s="279"/>
      <c r="P23" s="266"/>
      <c r="Q23" s="276"/>
      <c r="S23" s="356"/>
      <c r="T23" s="390"/>
      <c r="U23" s="399"/>
      <c r="V23" s="403"/>
      <c r="W23" s="402"/>
      <c r="X23" s="388" t="s">
        <v>39</v>
      </c>
      <c r="Y23" s="400"/>
      <c r="Z23" s="404"/>
      <c r="AA23" s="405">
        <f>IF(Z23="",0,Z23/Z26)</f>
        <v>0</v>
      </c>
      <c r="AB23" s="26" t="s">
        <v>44</v>
      </c>
      <c r="AC23" s="401"/>
      <c r="AD23" s="248"/>
      <c r="AE23" s="248"/>
      <c r="AF23" s="248"/>
      <c r="AG23" s="248"/>
      <c r="AH23" s="248"/>
      <c r="AI23" s="391"/>
    </row>
    <row r="24" spans="1:35" s="258" customFormat="1" ht="22.5" customHeight="1">
      <c r="A24" s="311" t="s">
        <v>185</v>
      </c>
      <c r="B24" s="602" t="str">
        <f>'HOJA DE TRABAJO DE LA IES'!D55</f>
        <v>PROGRAMA PARA EL DESARROLLO PROFESIONAL DOCENTE (PRODEP)                        S247</v>
      </c>
      <c r="C24" s="270"/>
      <c r="D24" s="271"/>
      <c r="E24" s="247"/>
      <c r="F24" s="271"/>
      <c r="G24" s="270"/>
      <c r="H24" s="271"/>
      <c r="I24" s="247"/>
      <c r="J24" s="271"/>
      <c r="K24" s="267">
        <f>'HOJA DE TRABAJO DE LA IES'!P38</f>
        <v>0</v>
      </c>
      <c r="L24" s="281">
        <f>'HOJA DE TRABAJO DE LA IES'!Q38</f>
        <v>0</v>
      </c>
      <c r="M24" s="282">
        <f>'HOJA DE TRABAJO DE LA IES'!R38</f>
        <v>0</v>
      </c>
      <c r="N24" s="266"/>
      <c r="O24" s="267">
        <f>'FRACCIÓN III 3do 2019'!Q24+K24</f>
        <v>9195.69</v>
      </c>
      <c r="P24" s="281">
        <f>O24+L24</f>
        <v>9195.69</v>
      </c>
      <c r="Q24" s="283">
        <f>P24+M24</f>
        <v>9195.69</v>
      </c>
      <c r="S24" s="356"/>
      <c r="T24" s="390"/>
      <c r="U24" s="399"/>
      <c r="V24" s="388"/>
      <c r="W24" s="402"/>
      <c r="X24" s="406" t="s">
        <v>40</v>
      </c>
      <c r="Y24" s="388"/>
      <c r="Z24" s="404"/>
      <c r="AA24" s="405">
        <f>IF(Z24="",0,Z24/Z26)</f>
        <v>0</v>
      </c>
      <c r="AB24" s="26" t="s">
        <v>45</v>
      </c>
      <c r="AC24" s="401"/>
      <c r="AD24" s="248"/>
      <c r="AE24" s="248"/>
      <c r="AF24" s="248"/>
      <c r="AG24" s="248"/>
      <c r="AH24" s="248"/>
      <c r="AI24" s="391"/>
    </row>
    <row r="25" spans="1:35" s="258" customFormat="1" ht="22.5" customHeight="1">
      <c r="A25" s="312"/>
      <c r="B25" s="602"/>
      <c r="C25" s="270"/>
      <c r="D25" s="271"/>
      <c r="E25" s="247"/>
      <c r="F25" s="271"/>
      <c r="G25" s="270"/>
      <c r="H25" s="271"/>
      <c r="I25" s="247"/>
      <c r="J25" s="271"/>
      <c r="K25" s="279"/>
      <c r="L25" s="266"/>
      <c r="M25" s="280"/>
      <c r="N25" s="266"/>
      <c r="O25" s="279"/>
      <c r="P25" s="266"/>
      <c r="Q25" s="276"/>
      <c r="S25" s="356"/>
      <c r="T25" s="390"/>
      <c r="U25" s="399"/>
      <c r="V25" s="388"/>
      <c r="W25" s="402"/>
      <c r="X25" s="388"/>
      <c r="Y25" s="388"/>
      <c r="Z25" s="388"/>
      <c r="AA25" s="388"/>
      <c r="AB25" s="26"/>
      <c r="AC25" s="401"/>
      <c r="AD25" s="248"/>
      <c r="AE25" s="248"/>
      <c r="AF25" s="248"/>
      <c r="AG25" s="248"/>
      <c r="AH25" s="248"/>
      <c r="AI25" s="391"/>
    </row>
    <row r="26" spans="1:35" s="258" customFormat="1" ht="18" customHeight="1" thickBot="1">
      <c r="A26" s="312"/>
      <c r="B26" s="278"/>
      <c r="C26" s="270"/>
      <c r="D26" s="271"/>
      <c r="E26" s="247"/>
      <c r="F26" s="271"/>
      <c r="G26" s="270"/>
      <c r="H26" s="271"/>
      <c r="I26" s="247"/>
      <c r="J26" s="271"/>
      <c r="K26" s="279"/>
      <c r="L26" s="266"/>
      <c r="M26" s="280"/>
      <c r="N26" s="266"/>
      <c r="O26" s="279"/>
      <c r="P26" s="266"/>
      <c r="Q26" s="276"/>
      <c r="S26" s="356"/>
      <c r="T26" s="390"/>
      <c r="U26" s="399"/>
      <c r="V26" s="388"/>
      <c r="W26" s="402"/>
      <c r="X26" s="388" t="s">
        <v>42</v>
      </c>
      <c r="Y26" s="400"/>
      <c r="Z26" s="407">
        <f>Z23+Z24</f>
        <v>0</v>
      </c>
      <c r="AA26" s="405">
        <f>AA23+AA24</f>
        <v>0</v>
      </c>
      <c r="AB26" s="26" t="s">
        <v>46</v>
      </c>
      <c r="AC26" s="401"/>
      <c r="AD26" s="248"/>
      <c r="AE26" s="248"/>
      <c r="AF26" s="248"/>
      <c r="AG26" s="248"/>
      <c r="AH26" s="248"/>
      <c r="AI26" s="391"/>
    </row>
    <row r="27" spans="1:35" s="258" customFormat="1" ht="22.5" customHeight="1" thickBot="1" thickTop="1">
      <c r="A27" s="311" t="s">
        <v>185</v>
      </c>
      <c r="B27" s="602" t="str">
        <f>'HOJA DE TRABAJO DE LA IES'!D56</f>
        <v>PROGRAMA FORTALECIMIENTO DE LA CALIDAD EDUCATIVA (PFCE)                               S267</v>
      </c>
      <c r="C27" s="270"/>
      <c r="D27" s="271"/>
      <c r="E27" s="247"/>
      <c r="F27" s="271"/>
      <c r="G27" s="270"/>
      <c r="H27" s="271"/>
      <c r="I27" s="247"/>
      <c r="J27" s="271"/>
      <c r="K27" s="267">
        <f>'HOJA DE TRABAJO DE LA IES'!P40</f>
        <v>0</v>
      </c>
      <c r="L27" s="281">
        <f>'HOJA DE TRABAJO DE LA IES'!Q40</f>
        <v>0</v>
      </c>
      <c r="M27" s="282">
        <f>'HOJA DE TRABAJO DE LA IES'!R40</f>
        <v>0</v>
      </c>
      <c r="N27" s="266"/>
      <c r="O27" s="267">
        <f>'FRACCIÓN III 3do 2019'!Q27+K27</f>
        <v>0</v>
      </c>
      <c r="P27" s="281">
        <f>O27+L27</f>
        <v>0</v>
      </c>
      <c r="Q27" s="283">
        <f>P27+M27</f>
        <v>0</v>
      </c>
      <c r="S27" s="356"/>
      <c r="T27" s="390"/>
      <c r="U27" s="408"/>
      <c r="V27" s="409"/>
      <c r="W27" s="409"/>
      <c r="X27" s="409"/>
      <c r="Y27" s="409"/>
      <c r="Z27" s="409"/>
      <c r="AA27" s="409"/>
      <c r="AB27" s="409"/>
      <c r="AC27" s="410"/>
      <c r="AD27" s="248"/>
      <c r="AE27" s="402"/>
      <c r="AF27" s="402"/>
      <c r="AG27" s="248"/>
      <c r="AH27" s="248"/>
      <c r="AI27" s="391"/>
    </row>
    <row r="28" spans="1:35" s="258" customFormat="1" ht="22.5" customHeight="1">
      <c r="A28" s="312"/>
      <c r="B28" s="602"/>
      <c r="C28" s="270"/>
      <c r="D28" s="271"/>
      <c r="E28" s="247"/>
      <c r="F28" s="271"/>
      <c r="G28" s="270"/>
      <c r="H28" s="271"/>
      <c r="I28" s="247"/>
      <c r="J28" s="271"/>
      <c r="K28" s="279"/>
      <c r="L28" s="266"/>
      <c r="M28" s="280"/>
      <c r="N28" s="266"/>
      <c r="O28" s="279"/>
      <c r="P28" s="266"/>
      <c r="Q28" s="276"/>
      <c r="S28" s="356"/>
      <c r="T28" s="390"/>
      <c r="U28" s="248"/>
      <c r="V28" s="248"/>
      <c r="W28" s="248"/>
      <c r="X28" s="248"/>
      <c r="Y28" s="248"/>
      <c r="Z28" s="248"/>
      <c r="AA28" s="248"/>
      <c r="AB28" s="248"/>
      <c r="AC28" s="248"/>
      <c r="AD28" s="248"/>
      <c r="AE28" s="402"/>
      <c r="AF28" s="402"/>
      <c r="AG28" s="248"/>
      <c r="AH28" s="248"/>
      <c r="AI28" s="391"/>
    </row>
    <row r="29" spans="1:35" s="258" customFormat="1" ht="18" customHeight="1">
      <c r="A29" s="312"/>
      <c r="B29" s="278"/>
      <c r="C29" s="270"/>
      <c r="D29" s="271"/>
      <c r="E29" s="247"/>
      <c r="F29" s="271"/>
      <c r="G29" s="270"/>
      <c r="H29" s="271"/>
      <c r="I29" s="247"/>
      <c r="J29" s="271"/>
      <c r="K29" s="279"/>
      <c r="L29" s="266"/>
      <c r="M29" s="280"/>
      <c r="N29" s="266"/>
      <c r="O29" s="279"/>
      <c r="P29" s="266"/>
      <c r="Q29" s="276"/>
      <c r="S29" s="356"/>
      <c r="T29" s="390"/>
      <c r="U29" s="402"/>
      <c r="V29" s="388"/>
      <c r="W29" s="248"/>
      <c r="X29" s="664" t="s">
        <v>65</v>
      </c>
      <c r="Y29" s="665"/>
      <c r="Z29" s="665"/>
      <c r="AA29" s="666"/>
      <c r="AB29" s="319" t="s">
        <v>169</v>
      </c>
      <c r="AC29" s="322"/>
      <c r="AD29" s="248"/>
      <c r="AE29" s="402"/>
      <c r="AF29" s="402"/>
      <c r="AG29" s="248"/>
      <c r="AH29" s="248"/>
      <c r="AI29" s="391"/>
    </row>
    <row r="30" spans="1:35" s="258" customFormat="1" ht="22.5" customHeight="1">
      <c r="A30" s="311" t="s">
        <v>185</v>
      </c>
      <c r="B30" s="602" t="str">
        <f>'HOJA DE TRABAJO DE LA IES'!B41:C41</f>
        <v>AAA</v>
      </c>
      <c r="C30" s="270"/>
      <c r="D30" s="271"/>
      <c r="E30" s="247"/>
      <c r="F30" s="271"/>
      <c r="G30" s="270"/>
      <c r="H30" s="271"/>
      <c r="I30" s="247"/>
      <c r="J30" s="271"/>
      <c r="K30" s="267">
        <f>'HOJA DE TRABAJO DE LA IES'!P42</f>
        <v>0</v>
      </c>
      <c r="L30" s="281">
        <f>'HOJA DE TRABAJO DE LA IES'!Q42</f>
        <v>0</v>
      </c>
      <c r="M30" s="282">
        <f>'HOJA DE TRABAJO DE LA IES'!R42</f>
        <v>0</v>
      </c>
      <c r="N30" s="266"/>
      <c r="O30" s="267">
        <f>'FRACCIÓN III 3do 2019'!Q30+K30</f>
        <v>0</v>
      </c>
      <c r="P30" s="281">
        <f>O30+L30</f>
        <v>0</v>
      </c>
      <c r="Q30" s="283">
        <f>P30+M30</f>
        <v>0</v>
      </c>
      <c r="S30" s="356"/>
      <c r="T30" s="390"/>
      <c r="U30" s="402"/>
      <c r="V30" s="402"/>
      <c r="W30" s="248"/>
      <c r="X30" s="411" t="s">
        <v>66</v>
      </c>
      <c r="Y30" s="387" t="s">
        <v>67</v>
      </c>
      <c r="Z30" s="387" t="s">
        <v>68</v>
      </c>
      <c r="AA30" s="387" t="s">
        <v>69</v>
      </c>
      <c r="AB30" s="320" t="s">
        <v>42</v>
      </c>
      <c r="AC30" s="248"/>
      <c r="AD30" s="402"/>
      <c r="AE30" s="402"/>
      <c r="AF30" s="402"/>
      <c r="AG30" s="248"/>
      <c r="AH30" s="248"/>
      <c r="AI30" s="391"/>
    </row>
    <row r="31" spans="1:35" s="258" customFormat="1" ht="22.5" customHeight="1">
      <c r="A31" s="312"/>
      <c r="B31" s="602"/>
      <c r="C31" s="270"/>
      <c r="D31" s="271"/>
      <c r="E31" s="247"/>
      <c r="F31" s="271"/>
      <c r="G31" s="270"/>
      <c r="H31" s="271"/>
      <c r="I31" s="247"/>
      <c r="J31" s="271"/>
      <c r="K31" s="279"/>
      <c r="L31" s="266"/>
      <c r="M31" s="280"/>
      <c r="N31" s="266"/>
      <c r="O31" s="279"/>
      <c r="P31" s="266"/>
      <c r="Q31" s="276"/>
      <c r="R31" s="7"/>
      <c r="S31" s="356"/>
      <c r="T31" s="390"/>
      <c r="U31" s="388"/>
      <c r="V31" s="402"/>
      <c r="W31" s="248" t="s">
        <v>64</v>
      </c>
      <c r="X31" s="412">
        <f>X35*$AA23</f>
        <v>0</v>
      </c>
      <c r="Y31" s="413"/>
      <c r="Z31" s="414"/>
      <c r="AA31" s="414"/>
      <c r="AB31" s="414">
        <f>X31+Y31+Z31+AA31</f>
        <v>0</v>
      </c>
      <c r="AC31" s="248"/>
      <c r="AD31" s="402"/>
      <c r="AE31" s="248"/>
      <c r="AF31" s="248"/>
      <c r="AG31" s="248"/>
      <c r="AH31" s="248"/>
      <c r="AI31" s="391"/>
    </row>
    <row r="32" spans="1:35" s="258" customFormat="1" ht="18" customHeight="1">
      <c r="A32" s="312"/>
      <c r="B32" s="278"/>
      <c r="C32" s="270"/>
      <c r="D32" s="271"/>
      <c r="E32" s="247"/>
      <c r="F32" s="271"/>
      <c r="G32" s="270"/>
      <c r="H32" s="271"/>
      <c r="I32" s="247"/>
      <c r="J32" s="271"/>
      <c r="K32" s="279"/>
      <c r="L32" s="266"/>
      <c r="M32" s="280"/>
      <c r="N32" s="266"/>
      <c r="O32" s="279"/>
      <c r="P32" s="266"/>
      <c r="Q32" s="276"/>
      <c r="R32" s="7"/>
      <c r="S32" s="356"/>
      <c r="T32" s="390"/>
      <c r="U32" s="402"/>
      <c r="V32" s="248"/>
      <c r="W32" s="248"/>
      <c r="X32" s="412"/>
      <c r="Y32" s="414"/>
      <c r="Z32" s="414"/>
      <c r="AA32" s="414"/>
      <c r="AB32" s="414"/>
      <c r="AC32" s="248"/>
      <c r="AD32" s="248"/>
      <c r="AE32" s="248"/>
      <c r="AF32" s="248"/>
      <c r="AG32" s="248"/>
      <c r="AH32" s="248"/>
      <c r="AI32" s="391"/>
    </row>
    <row r="33" spans="1:35" s="258" customFormat="1" ht="22.5" customHeight="1">
      <c r="A33" s="603" t="s">
        <v>185</v>
      </c>
      <c r="B33" s="605" t="str">
        <f>'HOJA DE TRABAJO DE LA IES'!D58</f>
        <v>BBB</v>
      </c>
      <c r="C33" s="270"/>
      <c r="D33" s="271"/>
      <c r="E33" s="247"/>
      <c r="F33" s="271"/>
      <c r="G33" s="270"/>
      <c r="H33" s="271"/>
      <c r="I33" s="247"/>
      <c r="J33" s="271"/>
      <c r="K33" s="267">
        <f>'HOJA DE TRABAJO DE LA IES'!P44</f>
        <v>0</v>
      </c>
      <c r="L33" s="281">
        <f>'HOJA DE TRABAJO DE LA IES'!Q44</f>
        <v>0</v>
      </c>
      <c r="M33" s="282">
        <f>'HOJA DE TRABAJO DE LA IES'!R44</f>
        <v>0</v>
      </c>
      <c r="N33" s="266"/>
      <c r="O33" s="267">
        <f>'FRACCIÓN III 3do 2019'!Q33+K33</f>
        <v>0</v>
      </c>
      <c r="P33" s="281">
        <f>O33+L33</f>
        <v>0</v>
      </c>
      <c r="Q33" s="283">
        <f>P33+M33</f>
        <v>0</v>
      </c>
      <c r="R33" s="7"/>
      <c r="S33" s="356"/>
      <c r="T33" s="390"/>
      <c r="U33" s="402"/>
      <c r="V33" s="248"/>
      <c r="W33" s="248" t="s">
        <v>40</v>
      </c>
      <c r="X33" s="415">
        <f>X35*$AA24</f>
        <v>0</v>
      </c>
      <c r="Y33" s="416"/>
      <c r="Z33" s="416"/>
      <c r="AA33" s="416"/>
      <c r="AB33" s="416">
        <f>X33+Y33+Z33+AA33</f>
        <v>0</v>
      </c>
      <c r="AC33" s="248"/>
      <c r="AD33" s="248"/>
      <c r="AE33" s="248"/>
      <c r="AF33" s="248"/>
      <c r="AG33" s="248"/>
      <c r="AH33" s="248"/>
      <c r="AI33" s="391"/>
    </row>
    <row r="34" spans="1:35" s="258" customFormat="1" ht="22.5" customHeight="1">
      <c r="A34" s="603"/>
      <c r="B34" s="605"/>
      <c r="C34" s="270"/>
      <c r="D34" s="271"/>
      <c r="E34" s="247"/>
      <c r="F34" s="271"/>
      <c r="G34" s="270"/>
      <c r="H34" s="271"/>
      <c r="I34" s="247"/>
      <c r="J34" s="271"/>
      <c r="K34" s="279"/>
      <c r="L34" s="266"/>
      <c r="M34" s="280"/>
      <c r="N34" s="266"/>
      <c r="O34" s="279"/>
      <c r="P34" s="266"/>
      <c r="Q34" s="276"/>
      <c r="R34" s="25"/>
      <c r="S34" s="356"/>
      <c r="T34" s="390"/>
      <c r="U34" s="248"/>
      <c r="V34" s="248"/>
      <c r="W34" s="248"/>
      <c r="X34" s="417"/>
      <c r="Y34" s="418"/>
      <c r="Z34" s="418"/>
      <c r="AA34" s="418"/>
      <c r="AB34" s="418"/>
      <c r="AC34" s="248"/>
      <c r="AD34" s="248"/>
      <c r="AE34" s="248"/>
      <c r="AF34" s="248"/>
      <c r="AG34" s="248"/>
      <c r="AH34" s="248"/>
      <c r="AI34" s="391"/>
    </row>
    <row r="35" spans="1:35" s="258" customFormat="1" ht="18" customHeight="1" thickBot="1">
      <c r="A35" s="604"/>
      <c r="B35" s="606"/>
      <c r="C35" s="284"/>
      <c r="D35" s="285"/>
      <c r="E35" s="286"/>
      <c r="F35" s="285"/>
      <c r="G35" s="284"/>
      <c r="H35" s="285"/>
      <c r="I35" s="286"/>
      <c r="J35" s="285"/>
      <c r="K35" s="287"/>
      <c r="L35" s="288"/>
      <c r="M35" s="289"/>
      <c r="N35" s="288"/>
      <c r="O35" s="287"/>
      <c r="P35" s="288"/>
      <c r="Q35" s="290"/>
      <c r="R35" s="25"/>
      <c r="S35" s="356"/>
      <c r="T35" s="390"/>
      <c r="U35" s="248"/>
      <c r="V35" s="248"/>
      <c r="W35" s="248"/>
      <c r="X35" s="419">
        <v>0</v>
      </c>
      <c r="Y35" s="420">
        <v>0</v>
      </c>
      <c r="Z35" s="420">
        <v>0</v>
      </c>
      <c r="AA35" s="420">
        <v>0</v>
      </c>
      <c r="AB35" s="420">
        <f>AB31+AB33</f>
        <v>0</v>
      </c>
      <c r="AC35" s="248"/>
      <c r="AD35" s="248"/>
      <c r="AE35" s="248"/>
      <c r="AF35" s="248"/>
      <c r="AG35" s="248"/>
      <c r="AH35" s="248"/>
      <c r="AI35" s="391"/>
    </row>
    <row r="36" spans="1:35" s="258" customFormat="1" ht="18" customHeight="1">
      <c r="A36" s="253"/>
      <c r="B36" s="244"/>
      <c r="C36" s="244"/>
      <c r="D36" s="244"/>
      <c r="E36" s="244"/>
      <c r="F36" s="244"/>
      <c r="G36" s="244"/>
      <c r="H36" s="244"/>
      <c r="I36" s="244"/>
      <c r="J36" s="244"/>
      <c r="K36" s="256"/>
      <c r="L36" s="256"/>
      <c r="M36" s="256"/>
      <c r="N36" s="256"/>
      <c r="O36" s="256"/>
      <c r="P36" s="256"/>
      <c r="Q36" s="291"/>
      <c r="R36" s="25"/>
      <c r="S36" s="356"/>
      <c r="T36" s="390"/>
      <c r="U36" s="248"/>
      <c r="V36" s="248"/>
      <c r="W36" s="248"/>
      <c r="X36" s="421"/>
      <c r="Y36" s="421"/>
      <c r="Z36" s="421"/>
      <c r="AA36" s="248"/>
      <c r="AB36" s="248"/>
      <c r="AC36" s="248"/>
      <c r="AD36" s="248"/>
      <c r="AE36" s="248"/>
      <c r="AF36" s="248"/>
      <c r="AG36" s="248"/>
      <c r="AH36" s="248"/>
      <c r="AI36" s="391"/>
    </row>
    <row r="37" spans="1:35" s="258" customFormat="1" ht="18" customHeight="1">
      <c r="A37" s="253"/>
      <c r="B37" s="244"/>
      <c r="C37" s="244"/>
      <c r="D37" s="244"/>
      <c r="E37" s="244"/>
      <c r="F37" s="244"/>
      <c r="G37" s="244"/>
      <c r="H37" s="244"/>
      <c r="I37" s="244"/>
      <c r="J37" s="244"/>
      <c r="K37" s="256"/>
      <c r="L37" s="256"/>
      <c r="M37" s="256"/>
      <c r="N37" s="256"/>
      <c r="O37" s="256"/>
      <c r="P37" s="256"/>
      <c r="Q37" s="257"/>
      <c r="R37" s="7"/>
      <c r="S37" s="356"/>
      <c r="T37" s="390"/>
      <c r="U37" s="248"/>
      <c r="V37" s="402"/>
      <c r="W37" s="402"/>
      <c r="X37" s="402"/>
      <c r="Y37" s="402"/>
      <c r="Z37" s="402"/>
      <c r="AA37" s="402"/>
      <c r="AB37" s="402"/>
      <c r="AC37" s="402"/>
      <c r="AD37" s="248"/>
      <c r="AE37" s="248"/>
      <c r="AF37" s="248"/>
      <c r="AG37" s="248"/>
      <c r="AH37" s="248"/>
      <c r="AI37" s="391"/>
    </row>
    <row r="38" spans="1:35" s="258" customFormat="1" ht="16.5" thickBot="1">
      <c r="A38" s="253"/>
      <c r="B38" s="292" t="s">
        <v>20</v>
      </c>
      <c r="C38" s="293">
        <f>C12+C15+C18+C21+C24+C27+C30+C33</f>
        <v>0</v>
      </c>
      <c r="D38" s="293">
        <f>D12+D15+D18+D21+D24+D27+D30+D33</f>
        <v>0</v>
      </c>
      <c r="E38" s="293">
        <f>E12+E15+E18+E21+E24+E27+E30+E33</f>
        <v>0</v>
      </c>
      <c r="F38" s="292"/>
      <c r="G38" s="293">
        <f>G12+G15+G18+G21+G24+G27+G30+G33</f>
        <v>0</v>
      </c>
      <c r="H38" s="293">
        <f>H12+H15+H18+H21+H24+H27+H30+H33</f>
        <v>0</v>
      </c>
      <c r="I38" s="293">
        <f>I12+I15+I18+I21+I24+I27+I30+I33</f>
        <v>0</v>
      </c>
      <c r="J38" s="292"/>
      <c r="K38" s="293">
        <f>K12+K15+K18+K21+K24+K27+K30+K33</f>
        <v>0</v>
      </c>
      <c r="L38" s="293">
        <f>L12+L15+L18+L21+L24+L27+L30+L33</f>
        <v>0</v>
      </c>
      <c r="M38" s="293">
        <f>M12+M15+M18+M21+M24+M27+M30+M33</f>
        <v>0</v>
      </c>
      <c r="N38" s="294"/>
      <c r="O38" s="293">
        <f>O12+O15+O18+O21+O24+O27+O30+O33</f>
        <v>128022.27335489998</v>
      </c>
      <c r="P38" s="293">
        <f>P12+P15+P18+P21+P24+P27+P30+P33</f>
        <v>128022.27335489998</v>
      </c>
      <c r="Q38" s="293">
        <f>Q12+Q15+Q18+Q21+Q24+Q27+Q30+Q33</f>
        <v>128022.27335489998</v>
      </c>
      <c r="R38" s="7"/>
      <c r="S38" s="356"/>
      <c r="T38" s="390"/>
      <c r="U38" s="248"/>
      <c r="V38" s="422"/>
      <c r="W38" s="423" t="s">
        <v>180</v>
      </c>
      <c r="X38" s="424"/>
      <c r="Y38" s="402"/>
      <c r="Z38" s="402"/>
      <c r="AA38" s="402"/>
      <c r="AB38" s="402"/>
      <c r="AC38" s="402"/>
      <c r="AD38" s="248"/>
      <c r="AE38" s="248"/>
      <c r="AF38" s="248"/>
      <c r="AG38" s="248"/>
      <c r="AH38" s="248"/>
      <c r="AI38" s="391"/>
    </row>
    <row r="39" spans="1:35" s="258" customFormat="1" ht="18" customHeight="1" thickTop="1">
      <c r="A39" s="253"/>
      <c r="C39" s="296"/>
      <c r="D39" s="296"/>
      <c r="E39" s="296"/>
      <c r="F39" s="296"/>
      <c r="G39" s="296"/>
      <c r="H39" s="296"/>
      <c r="I39" s="296"/>
      <c r="J39" s="296"/>
      <c r="K39" s="296"/>
      <c r="L39" s="296"/>
      <c r="M39" s="296"/>
      <c r="N39" s="296"/>
      <c r="O39" s="296"/>
      <c r="P39" s="296"/>
      <c r="Q39" s="297"/>
      <c r="R39" s="6"/>
      <c r="S39" s="356"/>
      <c r="T39" s="390"/>
      <c r="U39" s="402"/>
      <c r="V39" s="425"/>
      <c r="W39" s="426" t="s">
        <v>171</v>
      </c>
      <c r="X39" s="427" t="s">
        <v>193</v>
      </c>
      <c r="Y39" s="402"/>
      <c r="Z39" s="402"/>
      <c r="AA39" s="402"/>
      <c r="AB39" s="402"/>
      <c r="AC39" s="402"/>
      <c r="AD39" s="248"/>
      <c r="AE39" s="248"/>
      <c r="AF39" s="248"/>
      <c r="AG39" s="248"/>
      <c r="AH39" s="248"/>
      <c r="AI39" s="391"/>
    </row>
    <row r="40" spans="1:35" s="258" customFormat="1" ht="18" customHeight="1">
      <c r="A40" s="253"/>
      <c r="B40" s="292" t="s">
        <v>19</v>
      </c>
      <c r="C40" s="298">
        <f>C38</f>
        <v>0</v>
      </c>
      <c r="D40" s="298">
        <f>D38+C40</f>
        <v>0</v>
      </c>
      <c r="E40" s="298">
        <f>E38+D40</f>
        <v>0</v>
      </c>
      <c r="F40" s="292"/>
      <c r="G40" s="298">
        <f>G38+E40</f>
        <v>0</v>
      </c>
      <c r="H40" s="298">
        <f>H38+G40</f>
        <v>0</v>
      </c>
      <c r="I40" s="298">
        <f>I38+H40</f>
        <v>0</v>
      </c>
      <c r="J40" s="292"/>
      <c r="K40" s="298">
        <f>K38+I40</f>
        <v>0</v>
      </c>
      <c r="L40" s="298">
        <f>L38+K40</f>
        <v>0</v>
      </c>
      <c r="M40" s="298">
        <f>M38+L40</f>
        <v>0</v>
      </c>
      <c r="N40" s="294"/>
      <c r="O40" s="298">
        <f>C38+G38+K38</f>
        <v>0</v>
      </c>
      <c r="P40" s="298">
        <f>D38+H38+L38+O40</f>
        <v>0</v>
      </c>
      <c r="Q40" s="299">
        <f>E38+I38+M38+P40</f>
        <v>0</v>
      </c>
      <c r="R40" s="7"/>
      <c r="S40" s="356"/>
      <c r="T40" s="390"/>
      <c r="U40" s="402"/>
      <c r="V40" s="425"/>
      <c r="W40" s="428"/>
      <c r="X40" s="429"/>
      <c r="Y40" s="402"/>
      <c r="Z40" s="402"/>
      <c r="AA40" s="402"/>
      <c r="AB40" s="402"/>
      <c r="AC40" s="402"/>
      <c r="AD40" s="248"/>
      <c r="AE40" s="248"/>
      <c r="AF40" s="248"/>
      <c r="AG40" s="248"/>
      <c r="AH40" s="248"/>
      <c r="AI40" s="391"/>
    </row>
    <row r="41" spans="1:35" s="258" customFormat="1" ht="12.75">
      <c r="A41" s="253"/>
      <c r="B41" s="292"/>
      <c r="C41" s="292"/>
      <c r="D41" s="292"/>
      <c r="E41" s="292"/>
      <c r="F41" s="292"/>
      <c r="G41" s="292"/>
      <c r="H41" s="292"/>
      <c r="I41" s="292"/>
      <c r="J41" s="292"/>
      <c r="K41" s="292"/>
      <c r="L41" s="292"/>
      <c r="M41" s="292"/>
      <c r="N41" s="294"/>
      <c r="O41" s="292"/>
      <c r="P41" s="292"/>
      <c r="Q41" s="300"/>
      <c r="R41" s="7"/>
      <c r="S41" s="356"/>
      <c r="T41" s="390"/>
      <c r="U41" s="402"/>
      <c r="V41" s="425" t="s">
        <v>175</v>
      </c>
      <c r="W41" s="430" t="s">
        <v>45</v>
      </c>
      <c r="X41" s="431">
        <v>0</v>
      </c>
      <c r="Y41" s="402"/>
      <c r="Z41" s="402"/>
      <c r="AA41" s="402"/>
      <c r="AB41" s="402"/>
      <c r="AC41" s="402"/>
      <c r="AD41" s="248"/>
      <c r="AE41" s="248"/>
      <c r="AF41" s="248"/>
      <c r="AG41" s="248"/>
      <c r="AH41" s="248"/>
      <c r="AI41" s="391"/>
    </row>
    <row r="42" spans="1:35" s="258" customFormat="1" ht="12.75">
      <c r="A42" s="167"/>
      <c r="B42" s="292" t="s">
        <v>78</v>
      </c>
      <c r="C42" s="301"/>
      <c r="D42" s="302"/>
      <c r="E42" s="302">
        <f>C38+D38+E38</f>
        <v>0</v>
      </c>
      <c r="F42" s="301"/>
      <c r="G42" s="301"/>
      <c r="H42" s="302"/>
      <c r="I42" s="302">
        <f>G38+H38+I38</f>
        <v>0</v>
      </c>
      <c r="J42" s="301"/>
      <c r="K42" s="301"/>
      <c r="L42" s="302"/>
      <c r="M42" s="302">
        <f>K38+L38+M38</f>
        <v>0</v>
      </c>
      <c r="N42" s="301"/>
      <c r="O42" s="301"/>
      <c r="P42" s="302"/>
      <c r="Q42" s="303">
        <f>E42+I42+M42</f>
        <v>0</v>
      </c>
      <c r="R42" s="7"/>
      <c r="S42" s="356"/>
      <c r="T42" s="390"/>
      <c r="U42" s="402"/>
      <c r="V42" s="425"/>
      <c r="W42" s="430"/>
      <c r="X42" s="429"/>
      <c r="Y42" s="402"/>
      <c r="Z42" s="402"/>
      <c r="AA42" s="402"/>
      <c r="AB42" s="402"/>
      <c r="AC42" s="402"/>
      <c r="AD42" s="248"/>
      <c r="AE42" s="248"/>
      <c r="AF42" s="248"/>
      <c r="AG42" s="248"/>
      <c r="AH42" s="248"/>
      <c r="AI42" s="391"/>
    </row>
    <row r="43" spans="1:35" s="258" customFormat="1" ht="12.75">
      <c r="A43" s="253"/>
      <c r="B43" s="244"/>
      <c r="C43" s="244"/>
      <c r="D43" s="244"/>
      <c r="E43" s="244"/>
      <c r="F43" s="244"/>
      <c r="G43" s="244"/>
      <c r="H43" s="244"/>
      <c r="I43" s="244"/>
      <c r="J43" s="244"/>
      <c r="K43" s="244"/>
      <c r="L43" s="244"/>
      <c r="M43" s="244"/>
      <c r="N43" s="244"/>
      <c r="O43" s="244"/>
      <c r="P43" s="244"/>
      <c r="Q43" s="304"/>
      <c r="R43" s="7"/>
      <c r="S43" s="355"/>
      <c r="T43" s="324"/>
      <c r="U43" s="402"/>
      <c r="V43" s="425" t="s">
        <v>175</v>
      </c>
      <c r="W43" s="430" t="s">
        <v>44</v>
      </c>
      <c r="X43" s="431">
        <v>0</v>
      </c>
      <c r="Y43" s="402"/>
      <c r="Z43" s="402"/>
      <c r="AA43" s="402"/>
      <c r="AB43" s="402"/>
      <c r="AC43" s="402"/>
      <c r="AD43" s="432"/>
      <c r="AE43" s="248"/>
      <c r="AF43" s="248"/>
      <c r="AG43" s="248"/>
      <c r="AH43" s="248"/>
      <c r="AI43" s="391"/>
    </row>
    <row r="44" spans="1:35" s="258" customFormat="1" ht="12.75">
      <c r="A44" s="305"/>
      <c r="B44" s="306"/>
      <c r="C44" s="306"/>
      <c r="D44" s="306"/>
      <c r="E44" s="306"/>
      <c r="F44" s="306"/>
      <c r="G44" s="306"/>
      <c r="H44" s="306"/>
      <c r="I44" s="306"/>
      <c r="J44" s="306"/>
      <c r="K44" s="306"/>
      <c r="L44" s="306"/>
      <c r="M44" s="306"/>
      <c r="N44" s="306"/>
      <c r="O44" s="306"/>
      <c r="P44" s="306"/>
      <c r="Q44" s="307"/>
      <c r="R44" s="7"/>
      <c r="S44" s="355"/>
      <c r="T44" s="324"/>
      <c r="U44" s="402"/>
      <c r="V44" s="433"/>
      <c r="W44" s="434"/>
      <c r="X44" s="435"/>
      <c r="Y44" s="248"/>
      <c r="Z44" s="248"/>
      <c r="AA44" s="248"/>
      <c r="AB44" s="248"/>
      <c r="AC44" s="248"/>
      <c r="AD44" s="248"/>
      <c r="AE44" s="248"/>
      <c r="AF44" s="248"/>
      <c r="AG44" s="248"/>
      <c r="AH44" s="248"/>
      <c r="AI44" s="391"/>
    </row>
    <row r="45" spans="1:35" s="258" customFormat="1" ht="13.5" thickBot="1">
      <c r="A45" s="308"/>
      <c r="B45" s="309"/>
      <c r="C45" s="309"/>
      <c r="D45" s="309"/>
      <c r="E45" s="309"/>
      <c r="F45" s="309"/>
      <c r="G45" s="309"/>
      <c r="H45" s="309"/>
      <c r="I45" s="309"/>
      <c r="J45" s="309"/>
      <c r="K45" s="309"/>
      <c r="L45" s="309"/>
      <c r="M45" s="309"/>
      <c r="N45" s="309"/>
      <c r="O45" s="309"/>
      <c r="P45" s="309"/>
      <c r="Q45" s="310"/>
      <c r="R45" s="7"/>
      <c r="S45" s="355"/>
      <c r="T45" s="324"/>
      <c r="U45" s="402"/>
      <c r="V45" s="433" t="s">
        <v>176</v>
      </c>
      <c r="W45" s="430" t="s">
        <v>46</v>
      </c>
      <c r="X45" s="436">
        <v>0</v>
      </c>
      <c r="Y45" s="248"/>
      <c r="Z45" s="248"/>
      <c r="AA45" s="248"/>
      <c r="AB45" s="248"/>
      <c r="AC45" s="248"/>
      <c r="AD45" s="248"/>
      <c r="AE45" s="248"/>
      <c r="AF45" s="248"/>
      <c r="AG45" s="248"/>
      <c r="AH45" s="248"/>
      <c r="AI45" s="391"/>
    </row>
    <row r="46" spans="19:35" ht="12.75">
      <c r="S46" s="357"/>
      <c r="T46" s="437"/>
      <c r="V46" s="433"/>
      <c r="W46" s="428"/>
      <c r="X46" s="429"/>
      <c r="AI46" s="353"/>
    </row>
    <row r="47" spans="1:35" s="258" customFormat="1" ht="13.5" thickBot="1">
      <c r="A47" s="7"/>
      <c r="B47" s="7"/>
      <c r="C47" s="7"/>
      <c r="D47" s="7"/>
      <c r="E47" s="7"/>
      <c r="F47" s="7"/>
      <c r="G47" s="7"/>
      <c r="H47" s="7"/>
      <c r="I47" s="7"/>
      <c r="J47" s="7"/>
      <c r="K47" s="7"/>
      <c r="L47" s="7"/>
      <c r="M47" s="7"/>
      <c r="N47" s="7"/>
      <c r="O47" s="7"/>
      <c r="P47" s="7"/>
      <c r="Q47" s="7"/>
      <c r="R47" s="7"/>
      <c r="S47" s="357"/>
      <c r="T47" s="437"/>
      <c r="U47" s="248"/>
      <c r="V47" s="438" t="s">
        <v>177</v>
      </c>
      <c r="W47" s="428"/>
      <c r="X47" s="439">
        <f>+X41+X43-X45</f>
        <v>0</v>
      </c>
      <c r="Y47" s="248"/>
      <c r="Z47" s="248"/>
      <c r="AA47" s="248"/>
      <c r="AB47" s="248"/>
      <c r="AC47" s="248"/>
      <c r="AD47" s="248"/>
      <c r="AE47" s="248"/>
      <c r="AF47" s="248"/>
      <c r="AG47" s="248"/>
      <c r="AH47" s="248"/>
      <c r="AI47" s="391"/>
    </row>
    <row r="48" spans="1:35" s="258" customFormat="1" ht="13.5" thickTop="1">
      <c r="A48" s="7"/>
      <c r="B48" s="7"/>
      <c r="C48" s="7"/>
      <c r="D48" s="7"/>
      <c r="E48" s="7"/>
      <c r="F48" s="7"/>
      <c r="G48" s="7"/>
      <c r="H48" s="7"/>
      <c r="I48" s="7"/>
      <c r="J48" s="7"/>
      <c r="K48" s="7"/>
      <c r="L48" s="7"/>
      <c r="M48" s="7"/>
      <c r="N48" s="7"/>
      <c r="O48" s="7"/>
      <c r="P48" s="7"/>
      <c r="Q48" s="7"/>
      <c r="R48" s="7"/>
      <c r="S48" s="357"/>
      <c r="T48" s="437"/>
      <c r="U48" s="248"/>
      <c r="V48" s="440"/>
      <c r="W48" s="440"/>
      <c r="X48" s="441"/>
      <c r="Y48" s="248"/>
      <c r="Z48" s="248"/>
      <c r="AA48" s="248"/>
      <c r="AB48" s="248"/>
      <c r="AC48" s="248"/>
      <c r="AD48" s="248"/>
      <c r="AE48" s="248"/>
      <c r="AF48" s="248"/>
      <c r="AG48" s="248"/>
      <c r="AH48" s="248"/>
      <c r="AI48" s="391"/>
    </row>
    <row r="49" spans="1:35" s="258" customFormat="1" ht="12.75" customHeight="1">
      <c r="A49" s="7"/>
      <c r="B49" s="7"/>
      <c r="C49" s="7"/>
      <c r="D49" s="7"/>
      <c r="E49" s="7"/>
      <c r="F49" s="7"/>
      <c r="G49" s="7"/>
      <c r="H49" s="7"/>
      <c r="I49" s="7"/>
      <c r="J49" s="7"/>
      <c r="K49" s="7"/>
      <c r="L49" s="7"/>
      <c r="M49" s="7"/>
      <c r="N49" s="7"/>
      <c r="O49" s="7"/>
      <c r="P49" s="7"/>
      <c r="Q49" s="7"/>
      <c r="R49" s="7"/>
      <c r="S49" s="355"/>
      <c r="T49" s="324"/>
      <c r="U49" s="402"/>
      <c r="V49" s="402"/>
      <c r="W49" s="402"/>
      <c r="X49" s="402"/>
      <c r="Y49" s="402"/>
      <c r="Z49" s="402"/>
      <c r="AA49" s="402"/>
      <c r="AB49" s="402"/>
      <c r="AC49" s="402"/>
      <c r="AD49" s="402"/>
      <c r="AE49" s="248"/>
      <c r="AF49" s="248"/>
      <c r="AG49" s="248"/>
      <c r="AH49" s="248"/>
      <c r="AI49" s="391"/>
    </row>
    <row r="50" spans="1:36" s="258" customFormat="1" ht="13.5" customHeight="1">
      <c r="A50" s="7"/>
      <c r="B50" s="7"/>
      <c r="C50" s="7"/>
      <c r="D50" s="7"/>
      <c r="E50" s="7"/>
      <c r="F50" s="7"/>
      <c r="G50" s="7"/>
      <c r="H50" s="7"/>
      <c r="I50" s="7"/>
      <c r="J50" s="7"/>
      <c r="K50" s="7"/>
      <c r="L50" s="7"/>
      <c r="M50" s="7"/>
      <c r="N50" s="7"/>
      <c r="O50" s="7"/>
      <c r="P50" s="7"/>
      <c r="Q50" s="7"/>
      <c r="R50" s="7"/>
      <c r="S50" s="355"/>
      <c r="T50" s="353"/>
      <c r="U50" s="353"/>
      <c r="V50" s="353"/>
      <c r="W50" s="353"/>
      <c r="X50" s="353"/>
      <c r="Y50" s="353"/>
      <c r="Z50" s="353"/>
      <c r="AA50" s="353"/>
      <c r="AB50" s="353"/>
      <c r="AC50" s="353"/>
      <c r="AD50" s="353"/>
      <c r="AE50" s="353"/>
      <c r="AF50" s="353"/>
      <c r="AG50" s="353"/>
      <c r="AH50" s="353"/>
      <c r="AI50" s="353"/>
      <c r="AJ50" s="7"/>
    </row>
  </sheetData>
  <sheetProtection/>
  <mergeCells count="37">
    <mergeCell ref="U18:AC18"/>
    <mergeCell ref="X29:AA29"/>
    <mergeCell ref="Z20:Z21"/>
    <mergeCell ref="AA20:AA21"/>
    <mergeCell ref="AB20:AB21"/>
    <mergeCell ref="K8:M8"/>
    <mergeCell ref="AE5:AH8"/>
    <mergeCell ref="U7:W7"/>
    <mergeCell ref="U6:AC6"/>
    <mergeCell ref="U8:W9"/>
    <mergeCell ref="X7:Z7"/>
    <mergeCell ref="X8:Z9"/>
    <mergeCell ref="AA7:AC7"/>
    <mergeCell ref="AA8:AC9"/>
    <mergeCell ref="A33:A35"/>
    <mergeCell ref="B33:B35"/>
    <mergeCell ref="B12:B13"/>
    <mergeCell ref="B15:B16"/>
    <mergeCell ref="B18:B19"/>
    <mergeCell ref="B30:B31"/>
    <mergeCell ref="B21:B22"/>
    <mergeCell ref="T1:AI1"/>
    <mergeCell ref="U3:AC3"/>
    <mergeCell ref="U5:AC5"/>
    <mergeCell ref="B24:B25"/>
    <mergeCell ref="B27:B28"/>
    <mergeCell ref="A6:M6"/>
    <mergeCell ref="A7:A9"/>
    <mergeCell ref="O6:Q6"/>
    <mergeCell ref="B7:B9"/>
    <mergeCell ref="O7:Q8"/>
    <mergeCell ref="C8:E8"/>
    <mergeCell ref="C7:M7"/>
    <mergeCell ref="U10:W10"/>
    <mergeCell ref="X10:Z10"/>
    <mergeCell ref="AA10:AC10"/>
    <mergeCell ref="G8:I8"/>
  </mergeCells>
  <printOptions horizontalCentered="1"/>
  <pageMargins left="0.7086614173228347" right="0.7086614173228347" top="0.7480314960629921" bottom="0" header="0.31496062992125984" footer="0.31496062992125984"/>
  <pageSetup fitToWidth="2" fitToHeight="1" horizontalDpi="600" verticalDpi="600" orientation="landscape" scale="61" r:id="rId2"/>
  <colBreaks count="1" manualBreakCount="1">
    <brk id="18" max="55" man="1"/>
  </colBreaks>
  <drawing r:id="rId1"/>
</worksheet>
</file>

<file path=xl/worksheets/sheet2.xml><?xml version="1.0" encoding="utf-8"?>
<worksheet xmlns="http://schemas.openxmlformats.org/spreadsheetml/2006/main" xmlns:r="http://schemas.openxmlformats.org/officeDocument/2006/relationships">
  <sheetPr>
    <tabColor theme="0" tint="-0.4999699890613556"/>
    <pageSetUpPr fitToPage="1"/>
  </sheetPr>
  <dimension ref="A1:W58"/>
  <sheetViews>
    <sheetView zoomScale="88" zoomScaleNormal="88" zoomScalePageLayoutView="0" workbookViewId="0" topLeftCell="A7">
      <selection activeCell="L35" sqref="L35"/>
    </sheetView>
  </sheetViews>
  <sheetFormatPr defaultColWidth="11.421875" defaultRowHeight="12.75"/>
  <cols>
    <col min="1" max="1" width="10.57421875" style="176" customWidth="1"/>
    <col min="2" max="2" width="11.421875" style="176" customWidth="1"/>
    <col min="3" max="3" width="31.8515625" style="176" customWidth="1"/>
    <col min="4" max="8" width="11.421875" style="176" customWidth="1"/>
    <col min="9" max="9" width="12.140625" style="176" customWidth="1"/>
    <col min="10" max="13" width="11.421875" style="176" customWidth="1"/>
    <col min="14" max="14" width="14.7109375" style="176" customWidth="1"/>
    <col min="15" max="15" width="12.28125" style="176" customWidth="1"/>
    <col min="16" max="16" width="11.421875" style="176" customWidth="1"/>
    <col min="17" max="17" width="12.57421875" style="176" customWidth="1"/>
    <col min="18" max="18" width="14.00390625" style="176" customWidth="1"/>
    <col min="19" max="19" width="12.8515625" style="176" customWidth="1"/>
    <col min="20" max="22" width="4.00390625" style="176" customWidth="1"/>
    <col min="23" max="16384" width="11.421875" style="176" customWidth="1"/>
  </cols>
  <sheetData>
    <row r="1" spans="1:19" ht="21.75" customHeight="1">
      <c r="A1" s="500" t="str">
        <f>CONCATENATE("HOJA DE TRABAJO DE",VLOOKUP(A2,Hoja1!$B$1:$E$36,4,FALSE))</f>
        <v>HOJA DE TRABAJO DE LA</v>
      </c>
      <c r="B1" s="500"/>
      <c r="C1" s="500"/>
      <c r="D1" s="500"/>
      <c r="E1" s="500"/>
      <c r="F1" s="500"/>
      <c r="G1" s="500"/>
      <c r="H1" s="500"/>
      <c r="I1" s="500"/>
      <c r="J1" s="500"/>
      <c r="K1" s="500"/>
      <c r="L1" s="500"/>
      <c r="M1" s="500"/>
      <c r="N1" s="500"/>
      <c r="O1" s="500"/>
      <c r="P1" s="500"/>
      <c r="Q1" s="500"/>
      <c r="R1" s="500"/>
      <c r="S1" s="500"/>
    </row>
    <row r="2" spans="1:19" ht="21.75" customHeight="1">
      <c r="A2" s="501" t="s">
        <v>155</v>
      </c>
      <c r="B2" s="501"/>
      <c r="C2" s="501"/>
      <c r="D2" s="501"/>
      <c r="E2" s="501"/>
      <c r="F2" s="501"/>
      <c r="G2" s="501"/>
      <c r="H2" s="501"/>
      <c r="I2" s="501"/>
      <c r="J2" s="501"/>
      <c r="K2" s="501"/>
      <c r="L2" s="501"/>
      <c r="M2" s="501"/>
      <c r="N2" s="501"/>
      <c r="O2" s="501"/>
      <c r="P2" s="501"/>
      <c r="Q2" s="501"/>
      <c r="R2" s="501"/>
      <c r="S2" s="501"/>
    </row>
    <row r="4" spans="2:18" ht="12.75">
      <c r="B4" s="506" t="s">
        <v>220</v>
      </c>
      <c r="C4" s="507"/>
      <c r="D4" s="507"/>
      <c r="E4" s="507"/>
      <c r="F4" s="507"/>
      <c r="G4" s="507"/>
      <c r="H4" s="507"/>
      <c r="I4" s="507"/>
      <c r="J4" s="507"/>
      <c r="K4" s="507"/>
      <c r="L4" s="507"/>
      <c r="M4" s="507"/>
      <c r="N4" s="507"/>
      <c r="O4" s="507"/>
      <c r="P4" s="507"/>
      <c r="Q4" s="507"/>
      <c r="R4" s="508"/>
    </row>
    <row r="6" spans="5:14" ht="31.5" customHeight="1">
      <c r="E6" s="475" t="s">
        <v>36</v>
      </c>
      <c r="F6" s="503" t="s">
        <v>221</v>
      </c>
      <c r="G6" s="504"/>
      <c r="H6" s="504"/>
      <c r="I6" s="504"/>
      <c r="J6" s="504"/>
      <c r="K6" s="504"/>
      <c r="L6" s="504"/>
      <c r="M6" s="505"/>
      <c r="N6" s="475" t="s">
        <v>36</v>
      </c>
    </row>
    <row r="7" spans="5:14" ht="60" customHeight="1" thickBot="1">
      <c r="E7" s="476"/>
      <c r="F7" s="79" t="str">
        <f>B29</f>
        <v>SUBSIDIOS FEDERALES PARA ORGANISMOS DESCENTRALIZADOS ESTATALES             U006</v>
      </c>
      <c r="G7" s="79" t="str">
        <f>B31</f>
        <v>CARRERA DOCENTE                                    U040</v>
      </c>
      <c r="H7" s="80" t="str">
        <f>B33</f>
        <v>APOYOS A CENTROS Y ORGANIZACIONES DE EDUCACIÓN                                                  U080</v>
      </c>
      <c r="I7" s="79" t="str">
        <f>B35</f>
        <v>100 UNIVERSIDADES BENITO JUÁREZ       U083</v>
      </c>
      <c r="J7" s="79" t="str">
        <f>B37</f>
        <v>PROGRAMA PARA EL DESARROLLO PROFESIONAL DOCENTE (PRODEP)       S247</v>
      </c>
      <c r="K7" s="79" t="str">
        <f>B39</f>
        <v>PROGRAMA FORTALECIMIENTO DE LA CALIDAD EDUCATIVA (PFCE)       S267</v>
      </c>
      <c r="L7" s="36" t="str">
        <f>B41</f>
        <v>AAA</v>
      </c>
      <c r="M7" s="36" t="str">
        <f>B43</f>
        <v>BBB</v>
      </c>
      <c r="N7" s="476"/>
    </row>
    <row r="8" spans="5:14" ht="12.75">
      <c r="E8" s="32" t="s">
        <v>24</v>
      </c>
      <c r="F8" s="173">
        <f>D30</f>
        <v>0</v>
      </c>
      <c r="G8" s="173">
        <f>D32</f>
        <v>0</v>
      </c>
      <c r="H8" s="173">
        <f>D34</f>
        <v>0</v>
      </c>
      <c r="I8" s="173">
        <f>D36</f>
        <v>0</v>
      </c>
      <c r="J8" s="173">
        <f>D38</f>
        <v>0</v>
      </c>
      <c r="K8" s="173">
        <f>D40</f>
        <v>0</v>
      </c>
      <c r="L8" s="173">
        <f>D42</f>
        <v>0</v>
      </c>
      <c r="M8" s="173">
        <f>D44</f>
        <v>0</v>
      </c>
      <c r="N8" s="34" t="s">
        <v>24</v>
      </c>
    </row>
    <row r="9" spans="5:14" ht="12.75">
      <c r="E9" s="33" t="s">
        <v>25</v>
      </c>
      <c r="F9" s="174">
        <f>E30</f>
        <v>0</v>
      </c>
      <c r="G9" s="174">
        <f>E32</f>
        <v>0</v>
      </c>
      <c r="H9" s="174">
        <f>E34</f>
        <v>0</v>
      </c>
      <c r="I9" s="174">
        <f>E36</f>
        <v>0</v>
      </c>
      <c r="J9" s="174">
        <f>E38</f>
        <v>0</v>
      </c>
      <c r="K9" s="174">
        <f>E40</f>
        <v>0</v>
      </c>
      <c r="L9" s="174">
        <f>E42</f>
        <v>0</v>
      </c>
      <c r="M9" s="174">
        <f>E44</f>
        <v>0</v>
      </c>
      <c r="N9" s="35" t="s">
        <v>25</v>
      </c>
    </row>
    <row r="10" spans="5:14" ht="12.75">
      <c r="E10" s="33" t="s">
        <v>26</v>
      </c>
      <c r="F10" s="174">
        <f>F30</f>
        <v>398261</v>
      </c>
      <c r="G10" s="174">
        <f>F32</f>
        <v>0</v>
      </c>
      <c r="H10" s="174">
        <f>F34</f>
        <v>0</v>
      </c>
      <c r="I10" s="174">
        <f>F36</f>
        <v>0</v>
      </c>
      <c r="J10" s="174">
        <f>F38</f>
        <v>0</v>
      </c>
      <c r="K10" s="174">
        <f>F40</f>
        <v>0</v>
      </c>
      <c r="L10" s="174">
        <f>F42</f>
        <v>0</v>
      </c>
      <c r="M10" s="174">
        <f>F44</f>
        <v>0</v>
      </c>
      <c r="N10" s="35" t="s">
        <v>26</v>
      </c>
    </row>
    <row r="11" spans="5:14" ht="12.75">
      <c r="E11" s="33" t="s">
        <v>27</v>
      </c>
      <c r="F11" s="174">
        <f>H30</f>
        <v>85603</v>
      </c>
      <c r="G11" s="174">
        <f>H32</f>
        <v>0</v>
      </c>
      <c r="H11" s="174">
        <f>H34</f>
        <v>0</v>
      </c>
      <c r="I11" s="174">
        <f>H36</f>
        <v>0</v>
      </c>
      <c r="J11" s="174">
        <f>H38</f>
        <v>0</v>
      </c>
      <c r="K11" s="174">
        <f>H40</f>
        <v>0</v>
      </c>
      <c r="L11" s="174">
        <f>H42</f>
        <v>0</v>
      </c>
      <c r="M11" s="174">
        <f>H44</f>
        <v>0</v>
      </c>
      <c r="N11" s="35" t="s">
        <v>27</v>
      </c>
    </row>
    <row r="12" spans="5:14" ht="12.75">
      <c r="E12" s="33" t="s">
        <v>28</v>
      </c>
      <c r="F12" s="174">
        <f>I30</f>
        <v>85603</v>
      </c>
      <c r="G12" s="174">
        <f>I32</f>
        <v>0</v>
      </c>
      <c r="H12" s="174">
        <f>I34</f>
        <v>0</v>
      </c>
      <c r="I12" s="174">
        <f>I36</f>
        <v>0</v>
      </c>
      <c r="J12" s="174">
        <f>I38</f>
        <v>0</v>
      </c>
      <c r="K12" s="174">
        <f>I40</f>
        <v>0</v>
      </c>
      <c r="L12" s="174">
        <f>I42</f>
        <v>0</v>
      </c>
      <c r="M12" s="174">
        <f>I44</f>
        <v>0</v>
      </c>
      <c r="N12" s="35" t="s">
        <v>28</v>
      </c>
    </row>
    <row r="13" spans="5:14" ht="12.75">
      <c r="E13" s="33" t="s">
        <v>29</v>
      </c>
      <c r="F13" s="174">
        <f>J30</f>
        <v>171329</v>
      </c>
      <c r="G13" s="174">
        <f>J32</f>
        <v>0</v>
      </c>
      <c r="H13" s="174">
        <f>J34</f>
        <v>0</v>
      </c>
      <c r="I13" s="174">
        <f>J36</f>
        <v>0</v>
      </c>
      <c r="J13" s="174">
        <f>J38</f>
        <v>0</v>
      </c>
      <c r="K13" s="174">
        <f>J40</f>
        <v>3992.774</v>
      </c>
      <c r="L13" s="174">
        <f>J42</f>
        <v>0</v>
      </c>
      <c r="M13" s="174">
        <f>J44</f>
        <v>0</v>
      </c>
      <c r="N13" s="35" t="s">
        <v>29</v>
      </c>
    </row>
    <row r="14" spans="5:14" ht="12.75">
      <c r="E14" s="33" t="s">
        <v>30</v>
      </c>
      <c r="F14" s="177">
        <f>L30</f>
        <v>128573</v>
      </c>
      <c r="G14" s="177">
        <f>L32</f>
        <v>0</v>
      </c>
      <c r="H14" s="177">
        <f>L34</f>
        <v>0</v>
      </c>
      <c r="I14" s="177">
        <f>L36</f>
        <v>0</v>
      </c>
      <c r="J14" s="177">
        <f>L38</f>
        <v>0</v>
      </c>
      <c r="K14" s="177">
        <f>L40</f>
        <v>0</v>
      </c>
      <c r="L14" s="177">
        <f>L42</f>
        <v>0</v>
      </c>
      <c r="M14" s="177">
        <f>L44</f>
        <v>0</v>
      </c>
      <c r="N14" s="35" t="s">
        <v>30</v>
      </c>
    </row>
    <row r="15" spans="5:14" ht="12.75">
      <c r="E15" s="33" t="s">
        <v>31</v>
      </c>
      <c r="F15" s="177">
        <f>M30</f>
        <v>85603</v>
      </c>
      <c r="G15" s="177">
        <f>M32</f>
        <v>13278.65</v>
      </c>
      <c r="H15" s="177">
        <f>M34</f>
        <v>0</v>
      </c>
      <c r="I15" s="177">
        <f>M36</f>
        <v>0</v>
      </c>
      <c r="J15" s="177">
        <f>M38</f>
        <v>0</v>
      </c>
      <c r="K15" s="177">
        <f>M40</f>
        <v>0</v>
      </c>
      <c r="L15" s="177">
        <f>M42</f>
        <v>0</v>
      </c>
      <c r="M15" s="177">
        <f>M44</f>
        <v>0</v>
      </c>
      <c r="N15" s="35" t="s">
        <v>31</v>
      </c>
    </row>
    <row r="16" spans="5:14" ht="12.75">
      <c r="E16" s="227" t="s">
        <v>32</v>
      </c>
      <c r="F16" s="177">
        <f>N30</f>
        <v>85603</v>
      </c>
      <c r="G16" s="177">
        <f>N32</f>
        <v>0</v>
      </c>
      <c r="H16" s="177">
        <f>N34</f>
        <v>0</v>
      </c>
      <c r="I16" s="177">
        <f>N36</f>
        <v>0</v>
      </c>
      <c r="J16" s="177">
        <f>N38</f>
        <v>9195.69</v>
      </c>
      <c r="K16" s="177">
        <f>N40</f>
        <v>0</v>
      </c>
      <c r="L16" s="177">
        <f>N42</f>
        <v>0</v>
      </c>
      <c r="M16" s="177">
        <f>N44</f>
        <v>0</v>
      </c>
      <c r="N16" s="226" t="s">
        <v>32</v>
      </c>
    </row>
    <row r="17" spans="5:14" ht="12.75">
      <c r="E17" s="33" t="s">
        <v>33</v>
      </c>
      <c r="F17" s="177">
        <f>P30</f>
        <v>0</v>
      </c>
      <c r="G17" s="177">
        <f>P32</f>
        <v>0</v>
      </c>
      <c r="H17" s="177">
        <f>P34</f>
        <v>0</v>
      </c>
      <c r="I17" s="177">
        <f>P36</f>
        <v>0</v>
      </c>
      <c r="J17" s="177">
        <f>P38</f>
        <v>0</v>
      </c>
      <c r="K17" s="177">
        <f>P40</f>
        <v>0</v>
      </c>
      <c r="L17" s="177">
        <f>P42</f>
        <v>0</v>
      </c>
      <c r="M17" s="177">
        <f>P44</f>
        <v>0</v>
      </c>
      <c r="N17" s="35" t="s">
        <v>33</v>
      </c>
    </row>
    <row r="18" spans="5:14" ht="12.75">
      <c r="E18" s="33" t="s">
        <v>34</v>
      </c>
      <c r="F18" s="177">
        <f>Q30</f>
        <v>0</v>
      </c>
      <c r="G18" s="177">
        <f>Q32</f>
        <v>0</v>
      </c>
      <c r="H18" s="177">
        <f>Q34</f>
        <v>0</v>
      </c>
      <c r="I18" s="177">
        <f>Q36</f>
        <v>0</v>
      </c>
      <c r="J18" s="177">
        <f>Q38</f>
        <v>0</v>
      </c>
      <c r="K18" s="177">
        <f>Q40</f>
        <v>0</v>
      </c>
      <c r="L18" s="177">
        <f>Q42</f>
        <v>0</v>
      </c>
      <c r="M18" s="177">
        <f>Q44</f>
        <v>0</v>
      </c>
      <c r="N18" s="35" t="s">
        <v>34</v>
      </c>
    </row>
    <row r="19" spans="5:14" ht="12.75">
      <c r="E19" s="33" t="s">
        <v>35</v>
      </c>
      <c r="F19" s="177">
        <f>R30</f>
        <v>0</v>
      </c>
      <c r="G19" s="177">
        <f>R32</f>
        <v>0</v>
      </c>
      <c r="H19" s="177">
        <f>R34</f>
        <v>0</v>
      </c>
      <c r="I19" s="177">
        <f>R36</f>
        <v>0</v>
      </c>
      <c r="J19" s="177">
        <f>R38</f>
        <v>0</v>
      </c>
      <c r="K19" s="177">
        <f>R40</f>
        <v>0</v>
      </c>
      <c r="L19" s="177">
        <f>R42</f>
        <v>0</v>
      </c>
      <c r="M19" s="177">
        <f>R44</f>
        <v>0</v>
      </c>
      <c r="N19" s="35" t="s">
        <v>35</v>
      </c>
    </row>
    <row r="20" spans="5:14" ht="13.5" thickBot="1">
      <c r="E20" s="178"/>
      <c r="F20" s="179"/>
      <c r="G20" s="180"/>
      <c r="H20" s="175"/>
      <c r="I20" s="175"/>
      <c r="J20" s="180"/>
      <c r="K20" s="175"/>
      <c r="L20" s="175"/>
      <c r="M20" s="175"/>
      <c r="N20" s="181"/>
    </row>
    <row r="21" spans="5:13" ht="12.75">
      <c r="E21" s="182"/>
      <c r="F21" s="183">
        <f aca="true" t="shared" si="0" ref="F21:K21">SUM(F8:F19)</f>
        <v>1040575</v>
      </c>
      <c r="G21" s="183">
        <f t="shared" si="0"/>
        <v>13278.65</v>
      </c>
      <c r="H21" s="183">
        <f t="shared" si="0"/>
        <v>0</v>
      </c>
      <c r="I21" s="183">
        <f t="shared" si="0"/>
        <v>0</v>
      </c>
      <c r="J21" s="183">
        <f t="shared" si="0"/>
        <v>9195.69</v>
      </c>
      <c r="K21" s="183">
        <f t="shared" si="0"/>
        <v>3992.774</v>
      </c>
      <c r="L21" s="183">
        <f>SUM(L8:L19)</f>
        <v>0</v>
      </c>
      <c r="M21" s="183">
        <f>SUM(M8:M19)</f>
        <v>0</v>
      </c>
    </row>
    <row r="22" spans="5:13" ht="12.75">
      <c r="E22" s="182"/>
      <c r="F22" s="184"/>
      <c r="G22" s="184"/>
      <c r="H22" s="184"/>
      <c r="I22" s="184"/>
      <c r="J22" s="184"/>
      <c r="K22" s="184"/>
      <c r="L22" s="184"/>
      <c r="M22" s="184"/>
    </row>
    <row r="23" spans="4:13" ht="13.5" thickBot="1">
      <c r="D23" s="182"/>
      <c r="E23" s="185"/>
      <c r="G23" s="81"/>
      <c r="H23" s="182"/>
      <c r="K23" s="93" t="s">
        <v>187</v>
      </c>
      <c r="L23" s="186">
        <f>SUM(F21:M21)</f>
        <v>1067042.1139999998</v>
      </c>
      <c r="M23" s="187"/>
    </row>
    <row r="24" spans="4:13" ht="13.5" thickTop="1">
      <c r="D24" s="182"/>
      <c r="E24" s="185"/>
      <c r="F24" s="185"/>
      <c r="G24" s="185"/>
      <c r="H24" s="182"/>
      <c r="I24" s="15"/>
      <c r="J24" s="15"/>
      <c r="K24" s="15"/>
      <c r="L24" s="23"/>
      <c r="M24" s="15"/>
    </row>
    <row r="25" spans="2:19" ht="12.75">
      <c r="B25" s="502" t="s">
        <v>224</v>
      </c>
      <c r="C25" s="474"/>
      <c r="D25" s="474"/>
      <c r="E25" s="474"/>
      <c r="F25" s="474"/>
      <c r="G25" s="474"/>
      <c r="H25" s="474"/>
      <c r="I25" s="474"/>
      <c r="J25" s="474"/>
      <c r="K25" s="474"/>
      <c r="L25" s="474"/>
      <c r="M25" s="474"/>
      <c r="N25" s="474"/>
      <c r="O25" s="474"/>
      <c r="P25" s="474"/>
      <c r="Q25" s="474"/>
      <c r="R25" s="474"/>
      <c r="S25" s="474"/>
    </row>
    <row r="26" spans="2:19" ht="12.75">
      <c r="B26" s="474" t="s">
        <v>63</v>
      </c>
      <c r="C26" s="474"/>
      <c r="D26" s="474"/>
      <c r="E26" s="474"/>
      <c r="F26" s="474"/>
      <c r="G26" s="474"/>
      <c r="H26" s="474"/>
      <c r="I26" s="474"/>
      <c r="J26" s="474"/>
      <c r="K26" s="474"/>
      <c r="L26" s="474"/>
      <c r="M26" s="474"/>
      <c r="N26" s="474"/>
      <c r="O26" s="474"/>
      <c r="P26" s="474"/>
      <c r="Q26" s="474"/>
      <c r="R26" s="474"/>
      <c r="S26" s="474"/>
    </row>
    <row r="27" spans="1:19" ht="24" customHeight="1">
      <c r="A27" s="509" t="s">
        <v>154</v>
      </c>
      <c r="B27" s="479" t="s">
        <v>181</v>
      </c>
      <c r="C27" s="480"/>
      <c r="D27" s="485" t="s">
        <v>197</v>
      </c>
      <c r="E27" s="486"/>
      <c r="F27" s="487"/>
      <c r="G27" s="477" t="s">
        <v>77</v>
      </c>
      <c r="H27" s="485" t="s">
        <v>201</v>
      </c>
      <c r="I27" s="486"/>
      <c r="J27" s="487"/>
      <c r="K27" s="477" t="s">
        <v>182</v>
      </c>
      <c r="L27" s="485" t="s">
        <v>205</v>
      </c>
      <c r="M27" s="486"/>
      <c r="N27" s="487"/>
      <c r="O27" s="477" t="s">
        <v>182</v>
      </c>
      <c r="P27" s="485" t="s">
        <v>207</v>
      </c>
      <c r="Q27" s="486"/>
      <c r="R27" s="487"/>
      <c r="S27" s="483" t="s">
        <v>178</v>
      </c>
    </row>
    <row r="28" spans="1:19" ht="12.75">
      <c r="A28" s="510"/>
      <c r="B28" s="481"/>
      <c r="C28" s="482"/>
      <c r="D28" s="188" t="s">
        <v>24</v>
      </c>
      <c r="E28" s="188" t="s">
        <v>25</v>
      </c>
      <c r="F28" s="188" t="s">
        <v>26</v>
      </c>
      <c r="G28" s="478"/>
      <c r="H28" s="189" t="s">
        <v>27</v>
      </c>
      <c r="I28" s="189" t="s">
        <v>28</v>
      </c>
      <c r="J28" s="189" t="s">
        <v>29</v>
      </c>
      <c r="K28" s="478"/>
      <c r="L28" s="189" t="s">
        <v>30</v>
      </c>
      <c r="M28" s="189" t="s">
        <v>31</v>
      </c>
      <c r="N28" s="189" t="s">
        <v>32</v>
      </c>
      <c r="O28" s="478"/>
      <c r="P28" s="189" t="s">
        <v>33</v>
      </c>
      <c r="Q28" s="189" t="s">
        <v>34</v>
      </c>
      <c r="R28" s="189" t="s">
        <v>35</v>
      </c>
      <c r="S28" s="484"/>
    </row>
    <row r="29" spans="1:19" s="191" customFormat="1" ht="21.75" customHeight="1">
      <c r="A29" s="470" t="str">
        <f>C51</f>
        <v>U006</v>
      </c>
      <c r="B29" s="495" t="str">
        <f>D51</f>
        <v>SUBSIDIOS FEDERALES PARA ORGANISMOS DESCENTRALIZADOS ESTATALES             U006</v>
      </c>
      <c r="C29" s="496"/>
      <c r="D29" s="216">
        <f>++D30</f>
        <v>0</v>
      </c>
      <c r="E29" s="216">
        <f>D29+E30</f>
        <v>0</v>
      </c>
      <c r="F29" s="216">
        <f>E29+F30</f>
        <v>398261</v>
      </c>
      <c r="G29" s="217"/>
      <c r="H29" s="218">
        <f>F29+H30</f>
        <v>483864</v>
      </c>
      <c r="I29" s="218">
        <f>H29+I30</f>
        <v>569467</v>
      </c>
      <c r="J29" s="218">
        <f>I29+J30</f>
        <v>740796</v>
      </c>
      <c r="K29" s="219"/>
      <c r="L29" s="218">
        <f>J29+L30</f>
        <v>869369</v>
      </c>
      <c r="M29" s="218">
        <f>L29+M30</f>
        <v>954972</v>
      </c>
      <c r="N29" s="218">
        <f>M29+N30</f>
        <v>1040575</v>
      </c>
      <c r="O29" s="190"/>
      <c r="P29" s="218">
        <f>N29+P30</f>
        <v>1040575</v>
      </c>
      <c r="Q29" s="218">
        <f>P29+Q30</f>
        <v>1040575</v>
      </c>
      <c r="R29" s="218">
        <f>Q29+R30</f>
        <v>1040575</v>
      </c>
      <c r="S29" s="190"/>
    </row>
    <row r="30" spans="1:23" s="221" customFormat="1" ht="18" customHeight="1">
      <c r="A30" s="471"/>
      <c r="B30" s="472" t="s">
        <v>18</v>
      </c>
      <c r="C30" s="473"/>
      <c r="D30" s="220"/>
      <c r="E30" s="220"/>
      <c r="F30" s="220">
        <f>398261000/1000</f>
        <v>398261</v>
      </c>
      <c r="G30" s="220">
        <f>F29</f>
        <v>398261</v>
      </c>
      <c r="H30" s="220">
        <v>85603</v>
      </c>
      <c r="I30" s="220">
        <v>85603</v>
      </c>
      <c r="J30" s="220">
        <v>171329</v>
      </c>
      <c r="K30" s="220">
        <f>J29</f>
        <v>740796</v>
      </c>
      <c r="L30" s="220">
        <v>128573</v>
      </c>
      <c r="M30" s="220">
        <v>85603</v>
      </c>
      <c r="N30" s="220">
        <v>85603</v>
      </c>
      <c r="O30" s="220">
        <f>+N29</f>
        <v>1040575</v>
      </c>
      <c r="P30" s="220"/>
      <c r="Q30" s="220"/>
      <c r="R30" s="220"/>
      <c r="S30" s="220">
        <f>R29</f>
        <v>1040575</v>
      </c>
      <c r="W30" s="386">
        <f>D30+E30+F30+H30+I30+J30+L30+M30+N30+P30+Q30+R30</f>
        <v>1040575</v>
      </c>
    </row>
    <row r="31" spans="1:19" s="191" customFormat="1" ht="22.5" customHeight="1">
      <c r="A31" s="470" t="str">
        <f>C52</f>
        <v>U040</v>
      </c>
      <c r="B31" s="495" t="s">
        <v>225</v>
      </c>
      <c r="C31" s="496"/>
      <c r="D31" s="216">
        <f>D32</f>
        <v>0</v>
      </c>
      <c r="E31" s="216">
        <f>D31+E32</f>
        <v>0</v>
      </c>
      <c r="F31" s="216">
        <f>E31+F32</f>
        <v>0</v>
      </c>
      <c r="G31" s="217"/>
      <c r="H31" s="218">
        <f>F31+H32</f>
        <v>0</v>
      </c>
      <c r="I31" s="218">
        <f>H31+I32</f>
        <v>0</v>
      </c>
      <c r="J31" s="218">
        <f>I31+J32</f>
        <v>0</v>
      </c>
      <c r="K31" s="219"/>
      <c r="L31" s="218">
        <f>J31+L32</f>
        <v>0</v>
      </c>
      <c r="M31" s="218">
        <f>L31+M32</f>
        <v>13278.65</v>
      </c>
      <c r="N31" s="218">
        <f>M31+N32</f>
        <v>13278.65</v>
      </c>
      <c r="O31" s="190"/>
      <c r="P31" s="218">
        <f>N31+P32</f>
        <v>13278.65</v>
      </c>
      <c r="Q31" s="218">
        <f>P31+Q32</f>
        <v>13278.65</v>
      </c>
      <c r="R31" s="218">
        <f>Q31+R32</f>
        <v>13278.65</v>
      </c>
      <c r="S31" s="190"/>
    </row>
    <row r="32" spans="1:23" s="221" customFormat="1" ht="18" customHeight="1">
      <c r="A32" s="471"/>
      <c r="B32" s="472" t="s">
        <v>18</v>
      </c>
      <c r="C32" s="473"/>
      <c r="D32" s="220"/>
      <c r="E32" s="220"/>
      <c r="F32" s="220"/>
      <c r="G32" s="220">
        <f>F31</f>
        <v>0</v>
      </c>
      <c r="H32" s="220"/>
      <c r="I32" s="220"/>
      <c r="J32" s="220"/>
      <c r="K32" s="220">
        <f>J31</f>
        <v>0</v>
      </c>
      <c r="L32" s="220"/>
      <c r="M32" s="220">
        <v>13278.65</v>
      </c>
      <c r="N32" s="220"/>
      <c r="O32" s="220">
        <f>N31</f>
        <v>13278.65</v>
      </c>
      <c r="P32" s="220"/>
      <c r="Q32" s="220"/>
      <c r="R32" s="220"/>
      <c r="S32" s="220">
        <f>R31</f>
        <v>13278.65</v>
      </c>
      <c r="W32" s="386">
        <f>D32+E32+F32+H32+I32+J32+L32+M32+N32+P32+Q32+R32</f>
        <v>13278.65</v>
      </c>
    </row>
    <row r="33" spans="1:19" s="191" customFormat="1" ht="22.5" customHeight="1">
      <c r="A33" s="470" t="str">
        <f>C53</f>
        <v>U080</v>
      </c>
      <c r="B33" s="495" t="str">
        <f>D53</f>
        <v>APOYOS A CENTROS Y ORGANIZACIONES DE EDUCACIÓN                                                  U080</v>
      </c>
      <c r="C33" s="496"/>
      <c r="D33" s="216">
        <f>D34</f>
        <v>0</v>
      </c>
      <c r="E33" s="216">
        <f>D33+E34</f>
        <v>0</v>
      </c>
      <c r="F33" s="216">
        <f>E33+F34</f>
        <v>0</v>
      </c>
      <c r="G33" s="217"/>
      <c r="H33" s="218">
        <f>F33+H34</f>
        <v>0</v>
      </c>
      <c r="I33" s="218">
        <f>H33+I34</f>
        <v>0</v>
      </c>
      <c r="J33" s="218">
        <f>I33+J34</f>
        <v>0</v>
      </c>
      <c r="K33" s="219"/>
      <c r="L33" s="218">
        <f>J33+L34</f>
        <v>0</v>
      </c>
      <c r="M33" s="218">
        <f>L33+M34</f>
        <v>0</v>
      </c>
      <c r="N33" s="218">
        <f>M33+N34</f>
        <v>0</v>
      </c>
      <c r="O33" s="190"/>
      <c r="P33" s="218">
        <f>N33+P34</f>
        <v>0</v>
      </c>
      <c r="Q33" s="218">
        <f>P33+Q34</f>
        <v>0</v>
      </c>
      <c r="R33" s="218">
        <f>Q33+R34</f>
        <v>0</v>
      </c>
      <c r="S33" s="190"/>
    </row>
    <row r="34" spans="1:23" s="221" customFormat="1" ht="18" customHeight="1">
      <c r="A34" s="471"/>
      <c r="B34" s="472" t="s">
        <v>18</v>
      </c>
      <c r="C34" s="473"/>
      <c r="D34" s="220"/>
      <c r="E34" s="220"/>
      <c r="F34" s="220"/>
      <c r="G34" s="220">
        <f>F33</f>
        <v>0</v>
      </c>
      <c r="H34" s="220"/>
      <c r="I34" s="220"/>
      <c r="J34" s="220"/>
      <c r="K34" s="220">
        <f>J33</f>
        <v>0</v>
      </c>
      <c r="L34" s="220"/>
      <c r="M34" s="220"/>
      <c r="N34" s="220"/>
      <c r="O34" s="220">
        <f>N33</f>
        <v>0</v>
      </c>
      <c r="P34" s="220"/>
      <c r="Q34" s="220"/>
      <c r="R34" s="220"/>
      <c r="S34" s="220">
        <f>R33</f>
        <v>0</v>
      </c>
      <c r="W34" s="386">
        <f>D34+E34+F34+H34+I34+J34+L34+M34+N34+P34+Q34+R34</f>
        <v>0</v>
      </c>
    </row>
    <row r="35" spans="1:19" s="221" customFormat="1" ht="22.5" customHeight="1">
      <c r="A35" s="470" t="s">
        <v>228</v>
      </c>
      <c r="B35" s="488" t="s">
        <v>229</v>
      </c>
      <c r="C35" s="489"/>
      <c r="D35" s="371">
        <f>D36</f>
        <v>0</v>
      </c>
      <c r="E35" s="371">
        <f>D35+E36</f>
        <v>0</v>
      </c>
      <c r="F35" s="371">
        <f>E35+F36</f>
        <v>0</v>
      </c>
      <c r="G35" s="370"/>
      <c r="H35" s="371">
        <f>F35+H36</f>
        <v>0</v>
      </c>
      <c r="I35" s="371">
        <f>H35+I36</f>
        <v>0</v>
      </c>
      <c r="J35" s="371">
        <f>I35+J36</f>
        <v>0</v>
      </c>
      <c r="K35" s="370"/>
      <c r="L35" s="371">
        <f>J35+L36</f>
        <v>0</v>
      </c>
      <c r="M35" s="371">
        <f>+L35+M36</f>
        <v>0</v>
      </c>
      <c r="N35" s="371">
        <f>+M35+N36</f>
        <v>0</v>
      </c>
      <c r="O35" s="370"/>
      <c r="P35" s="371">
        <f>N35+P36</f>
        <v>0</v>
      </c>
      <c r="Q35" s="371">
        <f>+P35+Q36</f>
        <v>0</v>
      </c>
      <c r="R35" s="371">
        <f>+Q35+R36</f>
        <v>0</v>
      </c>
      <c r="S35" s="370"/>
    </row>
    <row r="36" spans="1:23" s="221" customFormat="1" ht="18" customHeight="1">
      <c r="A36" s="471"/>
      <c r="B36" s="472" t="s">
        <v>18</v>
      </c>
      <c r="C36" s="473"/>
      <c r="D36" s="220"/>
      <c r="E36" s="220"/>
      <c r="F36" s="220"/>
      <c r="G36" s="220">
        <f>F35</f>
        <v>0</v>
      </c>
      <c r="H36" s="220"/>
      <c r="I36" s="220"/>
      <c r="J36" s="220"/>
      <c r="K36" s="220">
        <f>J35</f>
        <v>0</v>
      </c>
      <c r="L36" s="220"/>
      <c r="M36" s="220"/>
      <c r="N36" s="220"/>
      <c r="O36" s="220">
        <f>N35</f>
        <v>0</v>
      </c>
      <c r="P36" s="220"/>
      <c r="Q36" s="220"/>
      <c r="R36" s="220"/>
      <c r="S36" s="220">
        <f>R35</f>
        <v>0</v>
      </c>
      <c r="W36" s="386">
        <f>D36+E36+F36+H36+I36+J36+L36+M36+N36+P36+Q36+R36</f>
        <v>0</v>
      </c>
    </row>
    <row r="37" spans="1:19" s="191" customFormat="1" ht="22.5" customHeight="1">
      <c r="A37" s="470" t="str">
        <f>C55</f>
        <v>S247</v>
      </c>
      <c r="B37" s="495" t="s">
        <v>226</v>
      </c>
      <c r="C37" s="496"/>
      <c r="D37" s="216">
        <f>+D38</f>
        <v>0</v>
      </c>
      <c r="E37" s="216">
        <f>D37+E38</f>
        <v>0</v>
      </c>
      <c r="F37" s="216">
        <f>E37+F38</f>
        <v>0</v>
      </c>
      <c r="G37" s="217"/>
      <c r="H37" s="218">
        <f>F37+H38</f>
        <v>0</v>
      </c>
      <c r="I37" s="218">
        <f>H37+I38</f>
        <v>0</v>
      </c>
      <c r="J37" s="218">
        <f>I37+J38</f>
        <v>0</v>
      </c>
      <c r="K37" s="219"/>
      <c r="L37" s="218">
        <f>J37+L38</f>
        <v>0</v>
      </c>
      <c r="M37" s="218">
        <f>L37+M38</f>
        <v>0</v>
      </c>
      <c r="N37" s="218">
        <f>M37+N38</f>
        <v>9195.69</v>
      </c>
      <c r="O37" s="190"/>
      <c r="P37" s="218">
        <f>N37+P38</f>
        <v>9195.69</v>
      </c>
      <c r="Q37" s="218">
        <f>P37+Q38</f>
        <v>9195.69</v>
      </c>
      <c r="R37" s="218">
        <f>Q37+R38</f>
        <v>9195.69</v>
      </c>
      <c r="S37" s="190"/>
    </row>
    <row r="38" spans="1:23" s="221" customFormat="1" ht="18" customHeight="1">
      <c r="A38" s="471"/>
      <c r="B38" s="472" t="s">
        <v>18</v>
      </c>
      <c r="C38" s="473"/>
      <c r="D38" s="220"/>
      <c r="E38" s="220"/>
      <c r="F38" s="220"/>
      <c r="G38" s="220">
        <f>F37</f>
        <v>0</v>
      </c>
      <c r="H38" s="220"/>
      <c r="I38" s="220"/>
      <c r="J38" s="220"/>
      <c r="K38" s="220">
        <f>J37</f>
        <v>0</v>
      </c>
      <c r="L38" s="220"/>
      <c r="M38" s="220"/>
      <c r="N38" s="220">
        <v>9195.69</v>
      </c>
      <c r="O38" s="220">
        <f>N37</f>
        <v>9195.69</v>
      </c>
      <c r="P38" s="220"/>
      <c r="Q38" s="220"/>
      <c r="R38" s="220"/>
      <c r="S38" s="220">
        <f>R37</f>
        <v>9195.69</v>
      </c>
      <c r="W38" s="386">
        <f>D38+E38+F38+H38+I38+J38+L38+M38+N38+P38+Q38+R38</f>
        <v>9195.69</v>
      </c>
    </row>
    <row r="39" spans="1:19" s="191" customFormat="1" ht="22.5" customHeight="1">
      <c r="A39" s="470" t="str">
        <f>IF(C56="","",C56)</f>
        <v>S267</v>
      </c>
      <c r="B39" s="495" t="s">
        <v>227</v>
      </c>
      <c r="C39" s="496"/>
      <c r="D39" s="216">
        <f>D40</f>
        <v>0</v>
      </c>
      <c r="E39" s="216">
        <f>D39+E40</f>
        <v>0</v>
      </c>
      <c r="F39" s="216">
        <f>E39+F40</f>
        <v>0</v>
      </c>
      <c r="G39" s="217"/>
      <c r="H39" s="218">
        <f>F39+H40</f>
        <v>0</v>
      </c>
      <c r="I39" s="218">
        <f>H39+I40</f>
        <v>0</v>
      </c>
      <c r="J39" s="218">
        <f>I39+J40</f>
        <v>3992.774</v>
      </c>
      <c r="K39" s="219"/>
      <c r="L39" s="218">
        <f>J39+L40</f>
        <v>3992.774</v>
      </c>
      <c r="M39" s="218">
        <f>L39+M40</f>
        <v>3992.774</v>
      </c>
      <c r="N39" s="218">
        <f>M39+N40</f>
        <v>3992.774</v>
      </c>
      <c r="O39" s="190"/>
      <c r="P39" s="218">
        <f>N39+P40</f>
        <v>3992.774</v>
      </c>
      <c r="Q39" s="218">
        <f>P39+Q40</f>
        <v>3992.774</v>
      </c>
      <c r="R39" s="218">
        <f>Q39+R40</f>
        <v>3992.774</v>
      </c>
      <c r="S39" s="190"/>
    </row>
    <row r="40" spans="1:23" s="191" customFormat="1" ht="18" customHeight="1">
      <c r="A40" s="471"/>
      <c r="B40" s="498" t="s">
        <v>18</v>
      </c>
      <c r="C40" s="499"/>
      <c r="D40" s="220"/>
      <c r="E40" s="220"/>
      <c r="F40" s="220"/>
      <c r="G40" s="192">
        <f>F39</f>
        <v>0</v>
      </c>
      <c r="H40" s="220"/>
      <c r="I40" s="220"/>
      <c r="J40" s="220">
        <v>3992.774</v>
      </c>
      <c r="K40" s="220">
        <f>J39</f>
        <v>3992.774</v>
      </c>
      <c r="L40" s="220"/>
      <c r="M40" s="220"/>
      <c r="N40" s="220"/>
      <c r="O40" s="220">
        <f>N39</f>
        <v>3992.774</v>
      </c>
      <c r="P40" s="220"/>
      <c r="Q40" s="220"/>
      <c r="R40" s="220"/>
      <c r="S40" s="220">
        <f>R39</f>
        <v>3992.774</v>
      </c>
      <c r="W40" s="386">
        <f>D40+E40+F40+H40+I40+J40+L40+M40+N40+P40+Q40+R40</f>
        <v>3992.774</v>
      </c>
    </row>
    <row r="41" spans="1:19" s="191" customFormat="1" ht="22.5" customHeight="1">
      <c r="A41" s="470" t="s">
        <v>232</v>
      </c>
      <c r="B41" s="493" t="s">
        <v>173</v>
      </c>
      <c r="C41" s="494"/>
      <c r="D41" s="216">
        <f>D42</f>
        <v>0</v>
      </c>
      <c r="E41" s="216">
        <f>D41+E42</f>
        <v>0</v>
      </c>
      <c r="F41" s="216">
        <f>E41+F42</f>
        <v>0</v>
      </c>
      <c r="G41" s="217"/>
      <c r="H41" s="218">
        <f>F41+H42</f>
        <v>0</v>
      </c>
      <c r="I41" s="218">
        <f>H41+I42</f>
        <v>0</v>
      </c>
      <c r="J41" s="218">
        <f>I41+J42</f>
        <v>0</v>
      </c>
      <c r="K41" s="219"/>
      <c r="L41" s="218">
        <f>J41+L42</f>
        <v>0</v>
      </c>
      <c r="M41" s="218">
        <f>L41+M42</f>
        <v>0</v>
      </c>
      <c r="N41" s="218">
        <f>M41+N42</f>
        <v>0</v>
      </c>
      <c r="O41" s="190"/>
      <c r="P41" s="218">
        <f>N41+P42</f>
        <v>0</v>
      </c>
      <c r="Q41" s="218">
        <f>P41+Q42</f>
        <v>0</v>
      </c>
      <c r="R41" s="218">
        <f>Q41+R42</f>
        <v>0</v>
      </c>
      <c r="S41" s="190"/>
    </row>
    <row r="42" spans="1:23" s="221" customFormat="1" ht="18" customHeight="1">
      <c r="A42" s="471"/>
      <c r="B42" s="472" t="s">
        <v>18</v>
      </c>
      <c r="C42" s="473"/>
      <c r="D42" s="220"/>
      <c r="E42" s="220"/>
      <c r="F42" s="220"/>
      <c r="G42" s="220">
        <f>F41</f>
        <v>0</v>
      </c>
      <c r="H42" s="220"/>
      <c r="I42" s="220"/>
      <c r="J42" s="220"/>
      <c r="K42" s="220">
        <f>J41</f>
        <v>0</v>
      </c>
      <c r="L42" s="220"/>
      <c r="M42" s="220"/>
      <c r="N42" s="220"/>
      <c r="O42" s="220">
        <f>N41</f>
        <v>0</v>
      </c>
      <c r="P42" s="220"/>
      <c r="Q42" s="220"/>
      <c r="R42" s="220"/>
      <c r="S42" s="220">
        <f>R41</f>
        <v>0</v>
      </c>
      <c r="W42" s="386">
        <f>D42+E42+F42+H42+I42+J42+L42+M42+N42+P42+Q42+R42</f>
        <v>0</v>
      </c>
    </row>
    <row r="43" spans="1:19" s="191" customFormat="1" ht="22.5" customHeight="1">
      <c r="A43" s="470" t="s">
        <v>233</v>
      </c>
      <c r="B43" s="493" t="str">
        <f>D58</f>
        <v>BBB</v>
      </c>
      <c r="C43" s="494"/>
      <c r="D43" s="216">
        <f>D44</f>
        <v>0</v>
      </c>
      <c r="E43" s="216">
        <f>D43+E44</f>
        <v>0</v>
      </c>
      <c r="F43" s="216">
        <f>E43+F44</f>
        <v>0</v>
      </c>
      <c r="G43" s="217"/>
      <c r="H43" s="218">
        <f>F43+H44</f>
        <v>0</v>
      </c>
      <c r="I43" s="218">
        <f>H43+I44</f>
        <v>0</v>
      </c>
      <c r="J43" s="218">
        <f>I43+J44</f>
        <v>0</v>
      </c>
      <c r="K43" s="219"/>
      <c r="L43" s="218">
        <f>J43+L44</f>
        <v>0</v>
      </c>
      <c r="M43" s="218">
        <f>L43+M44</f>
        <v>0</v>
      </c>
      <c r="N43" s="218">
        <f>M43+N44</f>
        <v>0</v>
      </c>
      <c r="O43" s="190"/>
      <c r="P43" s="218">
        <f>N43+P44</f>
        <v>0</v>
      </c>
      <c r="Q43" s="218">
        <f>P43+Q44</f>
        <v>0</v>
      </c>
      <c r="R43" s="218">
        <f>Q43+R44</f>
        <v>0</v>
      </c>
      <c r="S43" s="190"/>
    </row>
    <row r="44" spans="1:23" s="221" customFormat="1" ht="18" customHeight="1">
      <c r="A44" s="471"/>
      <c r="B44" s="472" t="s">
        <v>18</v>
      </c>
      <c r="C44" s="473"/>
      <c r="D44" s="220"/>
      <c r="E44" s="220"/>
      <c r="F44" s="220"/>
      <c r="G44" s="220">
        <f>F43</f>
        <v>0</v>
      </c>
      <c r="H44" s="220"/>
      <c r="I44" s="220"/>
      <c r="J44" s="220"/>
      <c r="K44" s="220">
        <f>J43</f>
        <v>0</v>
      </c>
      <c r="L44" s="220"/>
      <c r="M44" s="220"/>
      <c r="N44" s="220"/>
      <c r="O44" s="220">
        <f>N43</f>
        <v>0</v>
      </c>
      <c r="P44" s="220"/>
      <c r="Q44" s="220"/>
      <c r="R44" s="220"/>
      <c r="S44" s="220">
        <f>R43</f>
        <v>0</v>
      </c>
      <c r="W44" s="386">
        <f>D44+E44+F44+H44+I44+J44+L44+M44+N44+P44+Q44+R44</f>
        <v>0</v>
      </c>
    </row>
    <row r="45" spans="4:19" s="191" customFormat="1" ht="11.25">
      <c r="D45" s="193"/>
      <c r="E45" s="193"/>
      <c r="F45" s="193"/>
      <c r="G45" s="193"/>
      <c r="H45" s="194"/>
      <c r="I45" s="194"/>
      <c r="J45" s="194"/>
      <c r="K45" s="194"/>
      <c r="L45" s="195"/>
      <c r="M45" s="195"/>
      <c r="N45" s="195"/>
      <c r="O45" s="195"/>
      <c r="P45" s="194"/>
      <c r="Q45" s="194"/>
      <c r="R45" s="194"/>
      <c r="S45" s="195"/>
    </row>
    <row r="46" spans="2:19" s="191" customFormat="1" ht="12" thickBot="1">
      <c r="B46" s="196" t="s">
        <v>157</v>
      </c>
      <c r="D46" s="193"/>
      <c r="E46" s="193"/>
      <c r="F46" s="193"/>
      <c r="G46" s="197">
        <f>+G30+G32+G34+G36+G38+G40+G42+G44</f>
        <v>398261</v>
      </c>
      <c r="H46" s="194"/>
      <c r="I46" s="194"/>
      <c r="J46" s="194"/>
      <c r="K46" s="197">
        <f>+K30+K32+K34+K36+K38+K40+K42+K44</f>
        <v>744788.774</v>
      </c>
      <c r="L46" s="195"/>
      <c r="M46" s="195"/>
      <c r="N46" s="195"/>
      <c r="O46" s="197">
        <f>+O30+O32+O34+O36+O38+O40+O42+O44</f>
        <v>1067042.1139999998</v>
      </c>
      <c r="P46" s="194"/>
      <c r="Q46" s="194"/>
      <c r="R46" s="194"/>
      <c r="S46" s="197">
        <f>+S30+S32+S34+S36+S38+S40+S42+S44</f>
        <v>1067042.1139999998</v>
      </c>
    </row>
    <row r="47" spans="12:15" ht="9.75" customHeight="1" thickTop="1">
      <c r="L47" s="195"/>
      <c r="M47" s="195"/>
      <c r="N47" s="195"/>
      <c r="O47" s="195"/>
    </row>
    <row r="48" spans="2:6" ht="12.75">
      <c r="B48" s="208" t="s">
        <v>18</v>
      </c>
      <c r="C48" s="497" t="s">
        <v>170</v>
      </c>
      <c r="D48" s="497"/>
      <c r="E48" s="497"/>
      <c r="F48" s="497"/>
    </row>
    <row r="50" spans="3:18" ht="12.75">
      <c r="C50" s="198" t="s">
        <v>230</v>
      </c>
      <c r="D50" s="490" t="s">
        <v>231</v>
      </c>
      <c r="E50" s="491"/>
      <c r="F50" s="491"/>
      <c r="G50" s="491"/>
      <c r="H50" s="491"/>
      <c r="I50" s="491"/>
      <c r="J50" s="491"/>
      <c r="K50" s="491"/>
      <c r="L50" s="491"/>
      <c r="M50" s="491"/>
      <c r="N50" s="491"/>
      <c r="O50" s="491"/>
      <c r="P50" s="491"/>
      <c r="Q50" s="491"/>
      <c r="R50" s="492"/>
    </row>
    <row r="51" spans="2:18" ht="12.75">
      <c r="B51" s="199"/>
      <c r="C51" s="317" t="s">
        <v>60</v>
      </c>
      <c r="D51" s="468" t="s">
        <v>189</v>
      </c>
      <c r="E51" s="469"/>
      <c r="F51" s="469"/>
      <c r="G51" s="469"/>
      <c r="H51" s="469"/>
      <c r="I51" s="469"/>
      <c r="J51" s="469"/>
      <c r="K51" s="210"/>
      <c r="L51" s="210"/>
      <c r="M51" s="210"/>
      <c r="N51" s="210"/>
      <c r="O51" s="210"/>
      <c r="P51" s="210"/>
      <c r="Q51" s="210"/>
      <c r="R51" s="211"/>
    </row>
    <row r="52" spans="2:18" ht="12.75">
      <c r="B52" s="199"/>
      <c r="C52" s="317" t="s">
        <v>61</v>
      </c>
      <c r="D52" s="468" t="s">
        <v>190</v>
      </c>
      <c r="E52" s="469"/>
      <c r="F52" s="469"/>
      <c r="G52" s="469"/>
      <c r="H52" s="469"/>
      <c r="I52" s="469"/>
      <c r="J52" s="469"/>
      <c r="K52" s="210"/>
      <c r="L52" s="210"/>
      <c r="M52" s="210"/>
      <c r="N52" s="210"/>
      <c r="O52" s="210"/>
      <c r="P52" s="210"/>
      <c r="Q52" s="210"/>
      <c r="R52" s="211"/>
    </row>
    <row r="53" spans="2:18" ht="12.75">
      <c r="B53" s="199"/>
      <c r="C53" s="318" t="s">
        <v>222</v>
      </c>
      <c r="D53" s="466" t="s">
        <v>223</v>
      </c>
      <c r="E53" s="467"/>
      <c r="F53" s="467"/>
      <c r="G53" s="467"/>
      <c r="H53" s="467"/>
      <c r="I53" s="467"/>
      <c r="J53" s="467"/>
      <c r="K53" s="210"/>
      <c r="L53" s="210"/>
      <c r="M53" s="210"/>
      <c r="N53" s="210"/>
      <c r="O53" s="210"/>
      <c r="P53" s="210"/>
      <c r="Q53" s="210"/>
      <c r="R53" s="211"/>
    </row>
    <row r="54" spans="2:18" ht="12.75">
      <c r="B54" s="199"/>
      <c r="C54" s="318" t="s">
        <v>228</v>
      </c>
      <c r="D54" s="466" t="s">
        <v>245</v>
      </c>
      <c r="E54" s="467"/>
      <c r="F54" s="467"/>
      <c r="G54" s="467"/>
      <c r="H54" s="467"/>
      <c r="I54" s="467"/>
      <c r="J54" s="467"/>
      <c r="K54" s="339"/>
      <c r="L54" s="339"/>
      <c r="M54" s="339"/>
      <c r="N54" s="339"/>
      <c r="O54" s="339"/>
      <c r="P54" s="339"/>
      <c r="Q54" s="339"/>
      <c r="R54" s="211"/>
    </row>
    <row r="55" spans="2:18" ht="14.25" customHeight="1">
      <c r="B55" s="199"/>
      <c r="C55" s="317" t="s">
        <v>62</v>
      </c>
      <c r="D55" s="466" t="s">
        <v>191</v>
      </c>
      <c r="E55" s="467"/>
      <c r="F55" s="467"/>
      <c r="G55" s="467"/>
      <c r="H55" s="467"/>
      <c r="I55" s="467"/>
      <c r="J55" s="467"/>
      <c r="K55" s="210"/>
      <c r="L55" s="210"/>
      <c r="M55" s="210"/>
      <c r="N55" s="210"/>
      <c r="O55" s="210"/>
      <c r="P55" s="210"/>
      <c r="Q55" s="210"/>
      <c r="R55" s="211"/>
    </row>
    <row r="56" spans="2:18" ht="12.75">
      <c r="B56" s="199"/>
      <c r="C56" s="317" t="s">
        <v>172</v>
      </c>
      <c r="D56" s="466" t="s">
        <v>192</v>
      </c>
      <c r="E56" s="467"/>
      <c r="F56" s="467"/>
      <c r="G56" s="467"/>
      <c r="H56" s="467"/>
      <c r="I56" s="467"/>
      <c r="J56" s="467"/>
      <c r="K56" s="210"/>
      <c r="L56" s="210"/>
      <c r="M56" s="210"/>
      <c r="N56" s="210"/>
      <c r="O56" s="210"/>
      <c r="P56" s="210"/>
      <c r="Q56" s="210"/>
      <c r="R56" s="211"/>
    </row>
    <row r="57" spans="2:18" ht="12.75">
      <c r="B57" s="199"/>
      <c r="C57" s="317"/>
      <c r="D57" s="372" t="s">
        <v>173</v>
      </c>
      <c r="E57" s="373"/>
      <c r="F57" s="373"/>
      <c r="G57" s="373"/>
      <c r="H57" s="373"/>
      <c r="I57" s="373"/>
      <c r="J57" s="373"/>
      <c r="K57" s="374"/>
      <c r="L57" s="374"/>
      <c r="M57" s="374"/>
      <c r="N57" s="374"/>
      <c r="O57" s="374"/>
      <c r="P57" s="374"/>
      <c r="Q57" s="374"/>
      <c r="R57" s="211"/>
    </row>
    <row r="58" spans="3:18" ht="12.75">
      <c r="C58" s="200"/>
      <c r="D58" s="372" t="s">
        <v>174</v>
      </c>
      <c r="E58" s="210"/>
      <c r="F58" s="210"/>
      <c r="G58" s="210"/>
      <c r="H58" s="210"/>
      <c r="I58" s="210"/>
      <c r="J58" s="210"/>
      <c r="K58" s="210"/>
      <c r="L58" s="210"/>
      <c r="M58" s="210"/>
      <c r="N58" s="210"/>
      <c r="O58" s="210"/>
      <c r="P58" s="210"/>
      <c r="Q58" s="210"/>
      <c r="R58" s="211"/>
    </row>
    <row r="59" ht="10.5" customHeight="1"/>
  </sheetData>
  <sheetProtection/>
  <mergeCells count="50">
    <mergeCell ref="A1:S1"/>
    <mergeCell ref="A2:S2"/>
    <mergeCell ref="A29:A30"/>
    <mergeCell ref="A31:A32"/>
    <mergeCell ref="A33:A34"/>
    <mergeCell ref="D27:F27"/>
    <mergeCell ref="B29:C29"/>
    <mergeCell ref="H27:J27"/>
    <mergeCell ref="L27:N27"/>
    <mergeCell ref="B31:C31"/>
    <mergeCell ref="B30:C30"/>
    <mergeCell ref="B25:S25"/>
    <mergeCell ref="F6:M6"/>
    <mergeCell ref="B4:R4"/>
    <mergeCell ref="A27:A28"/>
    <mergeCell ref="D50:R50"/>
    <mergeCell ref="B43:C43"/>
    <mergeCell ref="B39:C39"/>
    <mergeCell ref="B32:C32"/>
    <mergeCell ref="B33:C33"/>
    <mergeCell ref="B34:C34"/>
    <mergeCell ref="B41:C41"/>
    <mergeCell ref="B42:C42"/>
    <mergeCell ref="C48:F48"/>
    <mergeCell ref="B37:C37"/>
    <mergeCell ref="B38:C38"/>
    <mergeCell ref="B36:C36"/>
    <mergeCell ref="B40:C40"/>
    <mergeCell ref="A43:A44"/>
    <mergeCell ref="B44:C44"/>
    <mergeCell ref="A39:A40"/>
    <mergeCell ref="B26:S26"/>
    <mergeCell ref="N6:N7"/>
    <mergeCell ref="E6:E7"/>
    <mergeCell ref="G27:G28"/>
    <mergeCell ref="K27:K28"/>
    <mergeCell ref="B27:C28"/>
    <mergeCell ref="O27:O28"/>
    <mergeCell ref="S27:S28"/>
    <mergeCell ref="A37:A38"/>
    <mergeCell ref="P27:R27"/>
    <mergeCell ref="A35:A36"/>
    <mergeCell ref="B35:C35"/>
    <mergeCell ref="A41:A42"/>
    <mergeCell ref="D56:J56"/>
    <mergeCell ref="D55:J55"/>
    <mergeCell ref="D51:J51"/>
    <mergeCell ref="D52:J52"/>
    <mergeCell ref="D53:J53"/>
    <mergeCell ref="D54:J54"/>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paperSize="9" scale="52" r:id="rId2"/>
  <drawing r:id="rId1"/>
</worksheet>
</file>

<file path=xl/worksheets/sheet3.xml><?xml version="1.0" encoding="utf-8"?>
<worksheet xmlns="http://schemas.openxmlformats.org/spreadsheetml/2006/main" xmlns:r="http://schemas.openxmlformats.org/officeDocument/2006/relationships">
  <sheetPr>
    <tabColor theme="0" tint="-0.4999699890613556"/>
  </sheetPr>
  <dimension ref="A1:G36"/>
  <sheetViews>
    <sheetView zoomScalePageLayoutView="0" workbookViewId="0" topLeftCell="A1">
      <selection activeCell="A1" sqref="A1"/>
    </sheetView>
  </sheetViews>
  <sheetFormatPr defaultColWidth="11.421875" defaultRowHeight="12.75"/>
  <cols>
    <col min="1" max="1" width="11.421875" style="94" customWidth="1"/>
    <col min="2" max="2" width="49.421875" style="94" customWidth="1"/>
    <col min="3" max="3" width="40.28125" style="94" customWidth="1"/>
    <col min="4" max="16384" width="11.421875" style="94" customWidth="1"/>
  </cols>
  <sheetData>
    <row r="1" spans="1:3" ht="12.75">
      <c r="A1" s="94">
        <v>0</v>
      </c>
      <c r="B1" s="96" t="s">
        <v>156</v>
      </c>
      <c r="C1" s="243"/>
    </row>
    <row r="2" spans="1:7" ht="12.75">
      <c r="A2" s="88">
        <v>1</v>
      </c>
      <c r="B2" s="88" t="s">
        <v>82</v>
      </c>
      <c r="C2" s="94" t="s">
        <v>121</v>
      </c>
      <c r="D2" s="88" t="s">
        <v>81</v>
      </c>
      <c r="E2" s="94" t="s">
        <v>153</v>
      </c>
      <c r="G2" s="95"/>
    </row>
    <row r="3" spans="1:5" ht="12.75">
      <c r="A3" s="88">
        <v>2</v>
      </c>
      <c r="B3" s="88" t="s">
        <v>83</v>
      </c>
      <c r="C3" s="94" t="s">
        <v>122</v>
      </c>
      <c r="D3" s="88" t="s">
        <v>81</v>
      </c>
      <c r="E3" s="94" t="s">
        <v>153</v>
      </c>
    </row>
    <row r="4" spans="1:5" ht="12.75">
      <c r="A4" s="88">
        <v>3</v>
      </c>
      <c r="B4" s="88" t="s">
        <v>84</v>
      </c>
      <c r="C4" s="94" t="s">
        <v>123</v>
      </c>
      <c r="D4" s="88" t="s">
        <v>81</v>
      </c>
      <c r="E4" s="94" t="s">
        <v>153</v>
      </c>
    </row>
    <row r="5" spans="1:5" ht="12.75">
      <c r="A5" s="88">
        <v>4</v>
      </c>
      <c r="B5" s="88" t="s">
        <v>85</v>
      </c>
      <c r="C5" s="94" t="s">
        <v>124</v>
      </c>
      <c r="D5" s="88" t="s">
        <v>81</v>
      </c>
      <c r="E5" s="94" t="s">
        <v>153</v>
      </c>
    </row>
    <row r="6" spans="1:5" ht="12.75">
      <c r="A6" s="88">
        <v>5</v>
      </c>
      <c r="B6" s="89" t="s">
        <v>86</v>
      </c>
      <c r="C6" s="94" t="s">
        <v>125</v>
      </c>
      <c r="D6" s="88" t="s">
        <v>81</v>
      </c>
      <c r="E6" s="94" t="s">
        <v>153</v>
      </c>
    </row>
    <row r="7" spans="1:5" ht="12.75">
      <c r="A7" s="88">
        <v>6</v>
      </c>
      <c r="B7" s="88" t="s">
        <v>87</v>
      </c>
      <c r="C7" s="94" t="s">
        <v>126</v>
      </c>
      <c r="D7" s="88" t="s">
        <v>81</v>
      </c>
      <c r="E7" s="94" t="s">
        <v>153</v>
      </c>
    </row>
    <row r="8" spans="1:5" ht="12.75">
      <c r="A8" s="88">
        <v>7</v>
      </c>
      <c r="B8" s="88" t="s">
        <v>88</v>
      </c>
      <c r="C8" s="94" t="s">
        <v>115</v>
      </c>
      <c r="D8" s="88" t="s">
        <v>81</v>
      </c>
      <c r="E8" s="94" t="s">
        <v>153</v>
      </c>
    </row>
    <row r="9" spans="1:5" ht="12.75">
      <c r="A9" s="88">
        <v>8</v>
      </c>
      <c r="B9" s="88" t="s">
        <v>89</v>
      </c>
      <c r="C9" s="94" t="s">
        <v>127</v>
      </c>
      <c r="D9" s="88" t="s">
        <v>81</v>
      </c>
      <c r="E9" s="94" t="s">
        <v>153</v>
      </c>
    </row>
    <row r="10" spans="1:5" ht="12.75">
      <c r="A10" s="88">
        <v>9</v>
      </c>
      <c r="B10" s="88" t="s">
        <v>90</v>
      </c>
      <c r="C10" s="94" t="s">
        <v>128</v>
      </c>
      <c r="D10" s="88" t="s">
        <v>81</v>
      </c>
      <c r="E10" s="94" t="s">
        <v>153</v>
      </c>
    </row>
    <row r="11" spans="1:5" ht="12.75">
      <c r="A11" s="88">
        <v>10</v>
      </c>
      <c r="B11" s="88" t="s">
        <v>91</v>
      </c>
      <c r="C11" s="94" t="s">
        <v>129</v>
      </c>
      <c r="D11" s="88" t="s">
        <v>81</v>
      </c>
      <c r="E11" s="94" t="s">
        <v>153</v>
      </c>
    </row>
    <row r="12" spans="1:5" ht="12.75">
      <c r="A12" s="88">
        <v>11</v>
      </c>
      <c r="B12" s="88" t="s">
        <v>92</v>
      </c>
      <c r="C12" s="96" t="s">
        <v>151</v>
      </c>
      <c r="D12" s="88" t="s">
        <v>81</v>
      </c>
      <c r="E12" s="94" t="s">
        <v>153</v>
      </c>
    </row>
    <row r="13" spans="1:5" ht="12.75">
      <c r="A13" s="88">
        <v>12</v>
      </c>
      <c r="B13" s="88" t="s">
        <v>93</v>
      </c>
      <c r="C13" s="94" t="s">
        <v>116</v>
      </c>
      <c r="D13" s="88" t="s">
        <v>81</v>
      </c>
      <c r="E13" s="94" t="s">
        <v>153</v>
      </c>
    </row>
    <row r="14" spans="1:5" ht="12.75">
      <c r="A14" s="88">
        <v>13</v>
      </c>
      <c r="B14" s="88" t="s">
        <v>94</v>
      </c>
      <c r="C14" s="94" t="s">
        <v>130</v>
      </c>
      <c r="D14" s="88" t="s">
        <v>81</v>
      </c>
      <c r="E14" s="94" t="s">
        <v>153</v>
      </c>
    </row>
    <row r="15" spans="1:5" ht="12.75">
      <c r="A15" s="88">
        <v>14</v>
      </c>
      <c r="B15" s="89" t="s">
        <v>155</v>
      </c>
      <c r="C15" s="94" t="s">
        <v>131</v>
      </c>
      <c r="D15" s="88" t="s">
        <v>81</v>
      </c>
      <c r="E15" s="94" t="s">
        <v>153</v>
      </c>
    </row>
    <row r="16" spans="1:5" ht="12.75">
      <c r="A16" s="88">
        <v>15</v>
      </c>
      <c r="B16" s="88" t="s">
        <v>95</v>
      </c>
      <c r="C16" s="94" t="s">
        <v>117</v>
      </c>
      <c r="D16" s="88" t="s">
        <v>81</v>
      </c>
      <c r="E16" s="94" t="s">
        <v>153</v>
      </c>
    </row>
    <row r="17" spans="1:5" ht="12.75">
      <c r="A17" s="88">
        <v>16</v>
      </c>
      <c r="B17" s="88" t="s">
        <v>96</v>
      </c>
      <c r="C17" s="94" t="s">
        <v>143</v>
      </c>
      <c r="D17" s="88" t="s">
        <v>81</v>
      </c>
      <c r="E17" s="94" t="s">
        <v>153</v>
      </c>
    </row>
    <row r="18" spans="1:5" ht="12.75">
      <c r="A18" s="88">
        <v>17</v>
      </c>
      <c r="B18" s="88" t="s">
        <v>97</v>
      </c>
      <c r="C18" s="96" t="s">
        <v>148</v>
      </c>
      <c r="D18" s="88" t="s">
        <v>81</v>
      </c>
      <c r="E18" s="94" t="s">
        <v>153</v>
      </c>
    </row>
    <row r="19" spans="1:5" ht="12.75">
      <c r="A19" s="88">
        <v>18</v>
      </c>
      <c r="B19" s="88" t="s">
        <v>98</v>
      </c>
      <c r="C19" s="94" t="s">
        <v>144</v>
      </c>
      <c r="D19" s="88" t="s">
        <v>81</v>
      </c>
      <c r="E19" s="94" t="s">
        <v>153</v>
      </c>
    </row>
    <row r="20" spans="1:5" ht="12.75">
      <c r="A20" s="88">
        <v>19</v>
      </c>
      <c r="B20" s="88" t="s">
        <v>99</v>
      </c>
      <c r="C20" s="94" t="s">
        <v>132</v>
      </c>
      <c r="D20" s="88" t="s">
        <v>81</v>
      </c>
      <c r="E20" s="94" t="s">
        <v>153</v>
      </c>
    </row>
    <row r="21" spans="1:5" ht="12.75">
      <c r="A21" s="88">
        <v>20</v>
      </c>
      <c r="B21" s="90" t="s">
        <v>100</v>
      </c>
      <c r="C21" s="94" t="s">
        <v>133</v>
      </c>
      <c r="D21" s="88" t="s">
        <v>81</v>
      </c>
      <c r="E21" s="94" t="s">
        <v>153</v>
      </c>
    </row>
    <row r="22" spans="1:5" ht="12.75">
      <c r="A22" s="88">
        <v>21</v>
      </c>
      <c r="B22" s="88" t="s">
        <v>101</v>
      </c>
      <c r="C22" s="96" t="s">
        <v>150</v>
      </c>
      <c r="D22" s="88" t="s">
        <v>81</v>
      </c>
      <c r="E22" s="94" t="s">
        <v>153</v>
      </c>
    </row>
    <row r="23" spans="1:5" ht="12.75">
      <c r="A23" s="88">
        <v>22</v>
      </c>
      <c r="B23" s="88" t="s">
        <v>102</v>
      </c>
      <c r="C23" s="94" t="s">
        <v>134</v>
      </c>
      <c r="D23" s="88" t="s">
        <v>81</v>
      </c>
      <c r="E23" s="94" t="s">
        <v>153</v>
      </c>
    </row>
    <row r="24" spans="1:5" ht="12.75">
      <c r="A24" s="88">
        <v>23</v>
      </c>
      <c r="B24" s="88" t="s">
        <v>103</v>
      </c>
      <c r="C24" s="94" t="s">
        <v>135</v>
      </c>
      <c r="D24" s="88" t="s">
        <v>81</v>
      </c>
      <c r="E24" s="94" t="s">
        <v>153</v>
      </c>
    </row>
    <row r="25" spans="1:5" ht="12.75">
      <c r="A25" s="88">
        <v>24</v>
      </c>
      <c r="B25" s="88" t="s">
        <v>104</v>
      </c>
      <c r="C25" s="94" t="s">
        <v>136</v>
      </c>
      <c r="D25" s="88" t="s">
        <v>81</v>
      </c>
      <c r="E25" s="94" t="s">
        <v>153</v>
      </c>
    </row>
    <row r="26" spans="1:5" ht="12.75">
      <c r="A26" s="88">
        <v>25</v>
      </c>
      <c r="B26" s="88" t="s">
        <v>105</v>
      </c>
      <c r="C26" s="94" t="s">
        <v>137</v>
      </c>
      <c r="D26" s="88" t="s">
        <v>81</v>
      </c>
      <c r="E26" s="94" t="s">
        <v>153</v>
      </c>
    </row>
    <row r="27" spans="1:5" ht="12.75">
      <c r="A27" s="88">
        <v>26</v>
      </c>
      <c r="B27" s="88" t="s">
        <v>106</v>
      </c>
      <c r="C27" s="94" t="s">
        <v>118</v>
      </c>
      <c r="D27" s="88" t="s">
        <v>81</v>
      </c>
      <c r="E27" s="94" t="s">
        <v>153</v>
      </c>
    </row>
    <row r="28" spans="1:5" ht="12.75">
      <c r="A28" s="88">
        <v>27</v>
      </c>
      <c r="B28" s="88" t="s">
        <v>107</v>
      </c>
      <c r="C28" s="97" t="s">
        <v>149</v>
      </c>
      <c r="D28" s="88" t="s">
        <v>81</v>
      </c>
      <c r="E28" s="97" t="s">
        <v>152</v>
      </c>
    </row>
    <row r="29" spans="1:5" ht="12.75">
      <c r="A29" s="88">
        <v>28</v>
      </c>
      <c r="B29" s="88" t="s">
        <v>108</v>
      </c>
      <c r="C29" s="94" t="s">
        <v>138</v>
      </c>
      <c r="D29" s="88" t="s">
        <v>81</v>
      </c>
      <c r="E29" s="94" t="s">
        <v>153</v>
      </c>
    </row>
    <row r="30" spans="1:5" ht="12.75">
      <c r="A30" s="88">
        <v>29</v>
      </c>
      <c r="B30" s="88" t="s">
        <v>109</v>
      </c>
      <c r="C30" s="94" t="s">
        <v>139</v>
      </c>
      <c r="D30" s="88" t="s">
        <v>81</v>
      </c>
      <c r="E30" s="94" t="s">
        <v>153</v>
      </c>
    </row>
    <row r="31" spans="1:5" ht="12.75">
      <c r="A31" s="88">
        <v>30</v>
      </c>
      <c r="B31" s="88" t="s">
        <v>110</v>
      </c>
      <c r="C31" s="94" t="s">
        <v>140</v>
      </c>
      <c r="D31" s="88" t="s">
        <v>81</v>
      </c>
      <c r="E31" s="94" t="s">
        <v>153</v>
      </c>
    </row>
    <row r="32" spans="1:5" ht="12.75">
      <c r="A32" s="88">
        <v>31</v>
      </c>
      <c r="B32" s="88" t="s">
        <v>111</v>
      </c>
      <c r="C32" s="94" t="s">
        <v>119</v>
      </c>
      <c r="D32" s="88" t="s">
        <v>81</v>
      </c>
      <c r="E32" s="94" t="s">
        <v>153</v>
      </c>
    </row>
    <row r="33" spans="1:5" ht="12.75">
      <c r="A33" s="88">
        <v>32</v>
      </c>
      <c r="B33" s="88" t="s">
        <v>112</v>
      </c>
      <c r="C33" s="94" t="s">
        <v>141</v>
      </c>
      <c r="D33" s="88" t="s">
        <v>81</v>
      </c>
      <c r="E33" s="94" t="s">
        <v>153</v>
      </c>
    </row>
    <row r="34" spans="1:5" ht="12.75">
      <c r="A34" s="88">
        <v>33</v>
      </c>
      <c r="B34" s="88" t="s">
        <v>113</v>
      </c>
      <c r="C34" s="94" t="s">
        <v>142</v>
      </c>
      <c r="D34" s="88" t="s">
        <v>81</v>
      </c>
      <c r="E34" s="94" t="s">
        <v>153</v>
      </c>
    </row>
    <row r="35" spans="1:5" ht="12.75">
      <c r="A35" s="88">
        <v>34</v>
      </c>
      <c r="B35" s="88" t="s">
        <v>114</v>
      </c>
      <c r="C35" s="94" t="s">
        <v>120</v>
      </c>
      <c r="D35" s="88" t="s">
        <v>81</v>
      </c>
      <c r="E35" s="94" t="s">
        <v>153</v>
      </c>
    </row>
    <row r="36" spans="1:5" ht="12.75">
      <c r="A36" s="88">
        <v>37</v>
      </c>
      <c r="B36" s="340" t="s">
        <v>195</v>
      </c>
      <c r="C36" s="96" t="s">
        <v>196</v>
      </c>
      <c r="D36" s="88" t="s">
        <v>81</v>
      </c>
      <c r="E36" s="94" t="s">
        <v>153</v>
      </c>
    </row>
  </sheetData>
  <sheetProtection/>
  <autoFilter ref="A1:E36"/>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theme="8" tint="-0.24997000396251678"/>
    <pageSetUpPr fitToPage="1"/>
  </sheetPr>
  <dimension ref="A1:AO54"/>
  <sheetViews>
    <sheetView zoomScale="80" zoomScaleNormal="80" zoomScaleSheetLayoutView="70" zoomScalePageLayoutView="0" workbookViewId="0" topLeftCell="A25">
      <selection activeCell="E47" sqref="E47"/>
    </sheetView>
  </sheetViews>
  <sheetFormatPr defaultColWidth="11.421875" defaultRowHeight="12.75"/>
  <cols>
    <col min="1" max="1" width="24.8515625" style="0" customWidth="1"/>
    <col min="2" max="2" width="33.8515625" style="0" customWidth="1"/>
    <col min="3" max="3" width="6.140625" style="0" customWidth="1"/>
    <col min="4" max="6" width="14.7109375" style="0" customWidth="1"/>
    <col min="7" max="7" width="0.85546875" style="0" customWidth="1"/>
    <col min="8" max="8" width="10.28125" style="0" customWidth="1"/>
    <col min="9" max="9" width="1.7109375" style="0" customWidth="1"/>
    <col min="10" max="12" width="14.7109375" style="0" customWidth="1"/>
    <col min="13" max="13" width="0.71875" style="0" customWidth="1"/>
    <col min="14" max="14" width="10.28125" style="0" customWidth="1"/>
    <col min="15" max="15" width="1.7109375" style="0" customWidth="1"/>
    <col min="16" max="18" width="14.7109375" style="0" customWidth="1"/>
    <col min="19" max="19" width="0.85546875" style="0" customWidth="1"/>
    <col min="20" max="20" width="10.28125" style="0" customWidth="1"/>
    <col min="21" max="21" width="1.7109375" style="0" customWidth="1"/>
    <col min="22" max="24" width="14.7109375" style="0" customWidth="1"/>
    <col min="25" max="25" width="0.85546875" style="0" customWidth="1"/>
    <col min="26" max="26" width="10.28125" style="0" customWidth="1"/>
    <col min="27" max="27" width="5.8515625" style="1" customWidth="1"/>
    <col min="28" max="28" width="13.140625" style="37" customWidth="1"/>
  </cols>
  <sheetData>
    <row r="1" spans="1:27" ht="20.25" customHeight="1">
      <c r="A1" s="514" t="s">
        <v>70</v>
      </c>
      <c r="B1" s="514"/>
      <c r="C1" s="514"/>
      <c r="D1" s="514"/>
      <c r="E1" s="514"/>
      <c r="F1" s="514"/>
      <c r="G1" s="514"/>
      <c r="H1" s="514"/>
      <c r="I1" s="514"/>
      <c r="J1" s="514"/>
      <c r="K1" s="514"/>
      <c r="L1" s="514"/>
      <c r="M1" s="514"/>
      <c r="N1" s="514"/>
      <c r="O1" s="341"/>
      <c r="P1" s="341"/>
      <c r="Q1" s="341"/>
      <c r="R1" s="341"/>
      <c r="S1" s="341"/>
      <c r="T1" s="341"/>
      <c r="U1" s="341"/>
      <c r="V1" s="341"/>
      <c r="W1" s="341"/>
      <c r="X1" s="341"/>
      <c r="Y1" s="341"/>
      <c r="Z1" s="341"/>
      <c r="AA1" s="85"/>
    </row>
    <row r="2" spans="1:27" ht="19.5" customHeight="1">
      <c r="A2" s="522" t="s">
        <v>238</v>
      </c>
      <c r="B2" s="523"/>
      <c r="C2" s="523"/>
      <c r="D2" s="523"/>
      <c r="E2" s="523"/>
      <c r="F2" s="523"/>
      <c r="G2" s="523"/>
      <c r="H2" s="523"/>
      <c r="I2" s="523"/>
      <c r="J2" s="523"/>
      <c r="K2" s="342"/>
      <c r="L2" s="341"/>
      <c r="M2" s="341"/>
      <c r="N2" s="341"/>
      <c r="O2" s="341"/>
      <c r="P2" s="341"/>
      <c r="Q2" s="341"/>
      <c r="R2" s="341"/>
      <c r="S2" s="341"/>
      <c r="T2" s="341"/>
      <c r="U2" s="341"/>
      <c r="V2" s="341"/>
      <c r="W2" s="341"/>
      <c r="X2" s="341"/>
      <c r="Y2" s="341"/>
      <c r="Z2" s="341"/>
      <c r="AA2" s="85"/>
    </row>
    <row r="3" spans="1:27" ht="14.25" customHeight="1">
      <c r="A3" s="523" t="s">
        <v>71</v>
      </c>
      <c r="B3" s="523"/>
      <c r="C3" s="524"/>
      <c r="D3" s="524"/>
      <c r="E3" s="524"/>
      <c r="F3" s="524"/>
      <c r="G3" s="524"/>
      <c r="H3" s="524"/>
      <c r="I3" s="342"/>
      <c r="J3" s="342"/>
      <c r="K3" s="341"/>
      <c r="L3" s="341"/>
      <c r="M3" s="341"/>
      <c r="N3" s="341"/>
      <c r="O3" s="341"/>
      <c r="P3" s="341"/>
      <c r="Q3" s="341"/>
      <c r="R3" s="341"/>
      <c r="S3" s="341"/>
      <c r="T3" s="341"/>
      <c r="U3" s="341"/>
      <c r="V3" s="341"/>
      <c r="W3" s="341"/>
      <c r="X3" s="341"/>
      <c r="Y3" s="341"/>
      <c r="Z3" s="341"/>
      <c r="AA3" s="85"/>
    </row>
    <row r="4" spans="1:27" ht="13.5" customHeight="1">
      <c r="A4" s="525" t="s">
        <v>72</v>
      </c>
      <c r="B4" s="525"/>
      <c r="C4" s="526"/>
      <c r="D4" s="526"/>
      <c r="E4" s="526"/>
      <c r="F4" s="526"/>
      <c r="G4" s="526"/>
      <c r="H4" s="526"/>
      <c r="I4" s="342"/>
      <c r="J4" s="341"/>
      <c r="K4" s="341"/>
      <c r="L4" s="341"/>
      <c r="M4" s="341"/>
      <c r="N4" s="341"/>
      <c r="O4" s="341"/>
      <c r="P4" s="341"/>
      <c r="Q4" s="341"/>
      <c r="R4" s="341"/>
      <c r="S4" s="341"/>
      <c r="T4" s="341"/>
      <c r="U4" s="341"/>
      <c r="V4" s="341"/>
      <c r="W4" s="341"/>
      <c r="X4" s="341"/>
      <c r="Y4" s="341"/>
      <c r="Z4" s="341"/>
      <c r="AA4" s="85"/>
    </row>
    <row r="5" spans="1:27" ht="21.75" customHeight="1">
      <c r="A5" s="527" t="s">
        <v>239</v>
      </c>
      <c r="B5" s="525"/>
      <c r="C5" s="526"/>
      <c r="D5" s="526"/>
      <c r="E5" s="526"/>
      <c r="F5" s="526"/>
      <c r="G5" s="526"/>
      <c r="H5" s="526"/>
      <c r="I5" s="342"/>
      <c r="J5" s="341"/>
      <c r="K5" s="341"/>
      <c r="L5" s="341"/>
      <c r="M5" s="341"/>
      <c r="N5" s="341"/>
      <c r="O5" s="341"/>
      <c r="P5" s="341"/>
      <c r="Q5" s="341"/>
      <c r="R5" s="341"/>
      <c r="S5" s="341"/>
      <c r="T5" s="341"/>
      <c r="U5" s="341"/>
      <c r="V5" s="341"/>
      <c r="W5" s="341"/>
      <c r="X5" s="341"/>
      <c r="Y5" s="341"/>
      <c r="Z5" s="341"/>
      <c r="AA5" s="85"/>
    </row>
    <row r="6" spans="1:27" ht="14.25" customHeight="1" thickBot="1">
      <c r="A6" s="521" t="s">
        <v>12</v>
      </c>
      <c r="B6" s="521"/>
      <c r="C6" s="521"/>
      <c r="D6" s="521"/>
      <c r="E6" s="521"/>
      <c r="F6" s="521"/>
      <c r="G6" s="521"/>
      <c r="H6" s="521"/>
      <c r="I6" s="521"/>
      <c r="J6" s="521"/>
      <c r="K6" s="521"/>
      <c r="L6" s="521"/>
      <c r="M6" s="521"/>
      <c r="N6" s="521"/>
      <c r="O6" s="521"/>
      <c r="P6" s="521"/>
      <c r="Q6" s="521"/>
      <c r="R6" s="521"/>
      <c r="S6" s="521"/>
      <c r="T6" s="521"/>
      <c r="U6" s="521"/>
      <c r="V6" s="521"/>
      <c r="W6" s="521"/>
      <c r="X6" s="521"/>
      <c r="Y6" s="521"/>
      <c r="Z6" s="521"/>
      <c r="AA6" s="85"/>
    </row>
    <row r="7" spans="1:28" s="329" customFormat="1" ht="30" customHeight="1" thickBot="1">
      <c r="A7" s="539" t="s">
        <v>59</v>
      </c>
      <c r="B7" s="515" t="s">
        <v>247</v>
      </c>
      <c r="C7" s="518" t="s">
        <v>194</v>
      </c>
      <c r="D7" s="536" t="s">
        <v>234</v>
      </c>
      <c r="E7" s="537"/>
      <c r="F7" s="537"/>
      <c r="G7" s="537"/>
      <c r="H7" s="538"/>
      <c r="I7" s="326"/>
      <c r="J7" s="536" t="s">
        <v>235</v>
      </c>
      <c r="K7" s="537"/>
      <c r="L7" s="537"/>
      <c r="M7" s="537"/>
      <c r="N7" s="538"/>
      <c r="O7" s="326"/>
      <c r="P7" s="531" t="s">
        <v>236</v>
      </c>
      <c r="Q7" s="532"/>
      <c r="R7" s="532"/>
      <c r="S7" s="532"/>
      <c r="T7" s="533"/>
      <c r="U7" s="326"/>
      <c r="V7" s="536" t="s">
        <v>237</v>
      </c>
      <c r="W7" s="537"/>
      <c r="X7" s="537"/>
      <c r="Y7" s="537"/>
      <c r="Z7" s="538"/>
      <c r="AA7" s="327"/>
      <c r="AB7" s="328"/>
    </row>
    <row r="8" spans="1:27" ht="48.75" customHeight="1">
      <c r="A8" s="540"/>
      <c r="B8" s="516"/>
      <c r="C8" s="519"/>
      <c r="D8" s="528" t="s">
        <v>147</v>
      </c>
      <c r="E8" s="529"/>
      <c r="F8" s="530"/>
      <c r="G8" s="98"/>
      <c r="H8" s="534" t="s">
        <v>58</v>
      </c>
      <c r="I8" s="21"/>
      <c r="J8" s="528" t="s">
        <v>147</v>
      </c>
      <c r="K8" s="529"/>
      <c r="L8" s="530"/>
      <c r="M8" s="98"/>
      <c r="N8" s="534" t="s">
        <v>58</v>
      </c>
      <c r="O8" s="21"/>
      <c r="P8" s="528" t="s">
        <v>147</v>
      </c>
      <c r="Q8" s="529"/>
      <c r="R8" s="530"/>
      <c r="S8" s="99"/>
      <c r="T8" s="534" t="s">
        <v>58</v>
      </c>
      <c r="U8" s="21"/>
      <c r="V8" s="528" t="s">
        <v>147</v>
      </c>
      <c r="W8" s="529"/>
      <c r="X8" s="530"/>
      <c r="Y8" s="99"/>
      <c r="Z8" s="534" t="s">
        <v>58</v>
      </c>
      <c r="AA8" s="86"/>
    </row>
    <row r="9" spans="1:27" ht="25.5" customHeight="1">
      <c r="A9" s="541"/>
      <c r="B9" s="517"/>
      <c r="C9" s="520"/>
      <c r="D9" s="100" t="s">
        <v>9</v>
      </c>
      <c r="E9" s="100" t="s">
        <v>10</v>
      </c>
      <c r="F9" s="100" t="s">
        <v>11</v>
      </c>
      <c r="G9" s="101"/>
      <c r="H9" s="535"/>
      <c r="I9" s="21"/>
      <c r="J9" s="102" t="s">
        <v>47</v>
      </c>
      <c r="K9" s="102" t="s">
        <v>52</v>
      </c>
      <c r="L9" s="103" t="s">
        <v>48</v>
      </c>
      <c r="M9" s="104"/>
      <c r="N9" s="535"/>
      <c r="O9" s="21"/>
      <c r="P9" s="102" t="s">
        <v>53</v>
      </c>
      <c r="Q9" s="102" t="s">
        <v>50</v>
      </c>
      <c r="R9" s="103" t="s">
        <v>51</v>
      </c>
      <c r="S9" s="104"/>
      <c r="T9" s="535"/>
      <c r="U9" s="21"/>
      <c r="V9" s="102" t="s">
        <v>73</v>
      </c>
      <c r="W9" s="102" t="s">
        <v>22</v>
      </c>
      <c r="X9" s="102" t="s">
        <v>23</v>
      </c>
      <c r="Y9" s="104"/>
      <c r="Z9" s="535"/>
      <c r="AA9" s="85"/>
    </row>
    <row r="10" spans="1:29" ht="15" customHeight="1">
      <c r="A10" s="245"/>
      <c r="B10" s="561" t="str">
        <f>'HOJA DE TRABAJO DE LA IES'!D51</f>
        <v>SUBSIDIOS FEDERALES PARA ORGANISMOS DESCENTRALIZADOS ESTATALES             U006</v>
      </c>
      <c r="C10" s="143"/>
      <c r="D10" s="109"/>
      <c r="E10" s="143"/>
      <c r="F10" s="110"/>
      <c r="G10" s="110"/>
      <c r="H10" s="542"/>
      <c r="I10" s="21"/>
      <c r="J10" s="109"/>
      <c r="K10" s="143"/>
      <c r="L10" s="143"/>
      <c r="M10" s="105"/>
      <c r="N10" s="542"/>
      <c r="O10" s="21"/>
      <c r="P10" s="141"/>
      <c r="Q10" s="244"/>
      <c r="R10" s="244"/>
      <c r="S10" s="105"/>
      <c r="T10" s="542"/>
      <c r="U10" s="21"/>
      <c r="V10" s="141"/>
      <c r="W10" s="244"/>
      <c r="X10" s="166"/>
      <c r="Y10" s="105"/>
      <c r="Z10" s="542"/>
      <c r="AA10" s="85"/>
      <c r="AC10" s="3"/>
    </row>
    <row r="11" spans="1:29" ht="21.75" customHeight="1">
      <c r="A11" s="560" t="str">
        <f>TEXT(VLOOKUP('HOJA DE TRABAJO DE LA IES'!A2,Hoja1!B1:C36,2,FALSE),"#")</f>
        <v>U. A. de Hidalgo</v>
      </c>
      <c r="B11" s="562"/>
      <c r="C11" s="246" t="s">
        <v>57</v>
      </c>
      <c r="D11" s="113">
        <f>D12</f>
        <v>0</v>
      </c>
      <c r="E11" s="114">
        <f>D11+E12</f>
        <v>0</v>
      </c>
      <c r="F11" s="115">
        <f>E11+F12</f>
        <v>398261</v>
      </c>
      <c r="G11" s="116"/>
      <c r="H11" s="542"/>
      <c r="I11" s="21"/>
      <c r="J11" s="113">
        <f>F11+J12</f>
        <v>483864</v>
      </c>
      <c r="K11" s="114">
        <f>J11+K12</f>
        <v>569467</v>
      </c>
      <c r="L11" s="114">
        <f>K11+L12</f>
        <v>740796</v>
      </c>
      <c r="M11" s="117"/>
      <c r="N11" s="542"/>
      <c r="O11" s="21"/>
      <c r="P11" s="113">
        <f>L11+P12</f>
        <v>869369</v>
      </c>
      <c r="Q11" s="114">
        <f>P11+Q12</f>
        <v>954972</v>
      </c>
      <c r="R11" s="114">
        <f>Q11+R12</f>
        <v>1040575</v>
      </c>
      <c r="S11" s="117"/>
      <c r="T11" s="542"/>
      <c r="U11" s="21"/>
      <c r="V11" s="113">
        <f>R11+V12</f>
        <v>1040575</v>
      </c>
      <c r="W11" s="114">
        <f>V11+W12</f>
        <v>1040575</v>
      </c>
      <c r="X11" s="115">
        <f>W11+X12</f>
        <v>1040575</v>
      </c>
      <c r="Y11" s="117"/>
      <c r="Z11" s="542"/>
      <c r="AA11" s="85"/>
      <c r="AC11" s="3"/>
    </row>
    <row r="12" spans="1:41" s="4" customFormat="1" ht="21.75" customHeight="1">
      <c r="A12" s="560"/>
      <c r="B12" s="313"/>
      <c r="C12" s="314" t="s">
        <v>18</v>
      </c>
      <c r="D12" s="120">
        <f>'HOJA DE TRABAJO DE LA IES'!D30</f>
        <v>0</v>
      </c>
      <c r="E12" s="121">
        <f>'HOJA DE TRABAJO DE LA IES'!E30</f>
        <v>0</v>
      </c>
      <c r="F12" s="122">
        <f>'HOJA DE TRABAJO DE LA IES'!F30</f>
        <v>398261</v>
      </c>
      <c r="G12" s="123"/>
      <c r="H12" s="543"/>
      <c r="I12" s="21"/>
      <c r="J12" s="120">
        <f>+'HOJA DE TRABAJO DE LA IES'!H30</f>
        <v>85603</v>
      </c>
      <c r="K12" s="120">
        <f>+'HOJA DE TRABAJO DE LA IES'!I30</f>
        <v>85603</v>
      </c>
      <c r="L12" s="120">
        <f>+'HOJA DE TRABAJO DE LA IES'!J30</f>
        <v>171329</v>
      </c>
      <c r="M12" s="124"/>
      <c r="N12" s="543"/>
      <c r="O12" s="21"/>
      <c r="P12" s="120">
        <f>'HOJA DE TRABAJO DE LA IES'!L30</f>
        <v>128573</v>
      </c>
      <c r="Q12" s="121">
        <f>'HOJA DE TRABAJO DE LA IES'!M30</f>
        <v>85603</v>
      </c>
      <c r="R12" s="121">
        <f>'HOJA DE TRABAJO DE LA IES'!N30</f>
        <v>85603</v>
      </c>
      <c r="S12" s="124"/>
      <c r="T12" s="543"/>
      <c r="U12" s="21"/>
      <c r="V12" s="120">
        <f>'HOJA DE TRABAJO DE LA IES'!P30</f>
        <v>0</v>
      </c>
      <c r="W12" s="121">
        <f>'HOJA DE TRABAJO DE LA IES'!Q30</f>
        <v>0</v>
      </c>
      <c r="X12" s="122">
        <f>'HOJA DE TRABAJO DE LA IES'!R30</f>
        <v>0</v>
      </c>
      <c r="Y12" s="124"/>
      <c r="Z12" s="543"/>
      <c r="AA12" s="85"/>
      <c r="AB12" s="38">
        <f>D12+E12+F12+J12+K12+L12+P12+Q12+R12+V12+W12+X12</f>
        <v>1040575</v>
      </c>
      <c r="AC12" s="10"/>
      <c r="AD12"/>
      <c r="AE12"/>
      <c r="AF12"/>
      <c r="AG12"/>
      <c r="AH12"/>
      <c r="AI12"/>
      <c r="AJ12"/>
      <c r="AK12"/>
      <c r="AL12"/>
      <c r="AM12"/>
      <c r="AN12"/>
      <c r="AO12"/>
    </row>
    <row r="13" spans="1:41" s="4" customFormat="1" ht="15" customHeight="1">
      <c r="A13" s="118"/>
      <c r="B13" s="561" t="str">
        <f>'HOJA DE TRABAJO DE LA IES'!D52</f>
        <v>CARRERA DOCENTE                                                                                                                     U040</v>
      </c>
      <c r="C13" s="125"/>
      <c r="D13" s="125"/>
      <c r="E13" s="126"/>
      <c r="F13" s="127"/>
      <c r="G13" s="123"/>
      <c r="H13" s="547"/>
      <c r="I13" s="21"/>
      <c r="J13" s="128"/>
      <c r="K13" s="126"/>
      <c r="L13" s="126"/>
      <c r="M13" s="124"/>
      <c r="N13" s="547"/>
      <c r="O13" s="21"/>
      <c r="P13" s="128"/>
      <c r="Q13" s="126"/>
      <c r="R13" s="126"/>
      <c r="S13" s="124"/>
      <c r="T13" s="547"/>
      <c r="U13" s="21"/>
      <c r="V13" s="128"/>
      <c r="W13" s="126"/>
      <c r="X13" s="127"/>
      <c r="Y13" s="129"/>
      <c r="Z13" s="547"/>
      <c r="AA13" s="85"/>
      <c r="AB13" s="38"/>
      <c r="AC13" s="5"/>
      <c r="AD13"/>
      <c r="AE13"/>
      <c r="AF13"/>
      <c r="AG13"/>
      <c r="AH13"/>
      <c r="AI13"/>
      <c r="AJ13"/>
      <c r="AK13"/>
      <c r="AL13"/>
      <c r="AM13"/>
      <c r="AN13"/>
      <c r="AO13"/>
    </row>
    <row r="14" spans="1:28" ht="21.75" customHeight="1">
      <c r="A14" s="560" t="s">
        <v>185</v>
      </c>
      <c r="B14" s="562"/>
      <c r="C14" s="112" t="s">
        <v>57</v>
      </c>
      <c r="D14" s="113">
        <f>D15</f>
        <v>0</v>
      </c>
      <c r="E14" s="114">
        <f>D14+E15</f>
        <v>0</v>
      </c>
      <c r="F14" s="115">
        <f>E14+F15</f>
        <v>0</v>
      </c>
      <c r="G14" s="116"/>
      <c r="H14" s="548"/>
      <c r="I14" s="21"/>
      <c r="J14" s="113">
        <f>F14+J15</f>
        <v>0</v>
      </c>
      <c r="K14" s="114">
        <f>J14+K15</f>
        <v>0</v>
      </c>
      <c r="L14" s="114">
        <f>K14+L15</f>
        <v>0</v>
      </c>
      <c r="M14" s="117"/>
      <c r="N14" s="548"/>
      <c r="O14" s="21"/>
      <c r="P14" s="113">
        <f>L14+P15</f>
        <v>0</v>
      </c>
      <c r="Q14" s="114">
        <f>P14+Q15</f>
        <v>13278.65</v>
      </c>
      <c r="R14" s="114">
        <f>Q14+R15</f>
        <v>13278.65</v>
      </c>
      <c r="S14" s="117"/>
      <c r="T14" s="548"/>
      <c r="U14" s="21"/>
      <c r="V14" s="113">
        <f>R14+V15</f>
        <v>13278.65</v>
      </c>
      <c r="W14" s="130">
        <f>V14+W15</f>
        <v>13278.65</v>
      </c>
      <c r="X14" s="115">
        <f>W14+X15</f>
        <v>13278.65</v>
      </c>
      <c r="Y14" s="131"/>
      <c r="Z14" s="548"/>
      <c r="AA14" s="85"/>
      <c r="AB14" s="39"/>
    </row>
    <row r="15" spans="1:29" ht="21.75" customHeight="1">
      <c r="A15" s="560"/>
      <c r="B15" s="313"/>
      <c r="C15" s="315" t="s">
        <v>18</v>
      </c>
      <c r="D15" s="120">
        <f>'HOJA DE TRABAJO DE LA IES'!D32</f>
        <v>0</v>
      </c>
      <c r="E15" s="133">
        <f>'HOJA DE TRABAJO DE LA IES'!E32</f>
        <v>0</v>
      </c>
      <c r="F15" s="134">
        <f>'HOJA DE TRABAJO DE LA IES'!F32</f>
        <v>0</v>
      </c>
      <c r="G15" s="123"/>
      <c r="H15" s="549"/>
      <c r="I15" s="21"/>
      <c r="J15" s="120">
        <f>'HOJA DE TRABAJO DE LA IES'!H32</f>
        <v>0</v>
      </c>
      <c r="K15" s="121">
        <f>'HOJA DE TRABAJO DE LA IES'!I32</f>
        <v>0</v>
      </c>
      <c r="L15" s="121">
        <f>'HOJA DE TRABAJO DE LA IES'!J32</f>
        <v>0</v>
      </c>
      <c r="M15" s="124"/>
      <c r="N15" s="549"/>
      <c r="O15" s="21"/>
      <c r="P15" s="120">
        <f>'HOJA DE TRABAJO DE LA IES'!L32</f>
        <v>0</v>
      </c>
      <c r="Q15" s="121">
        <f>'HOJA DE TRABAJO DE LA IES'!M32</f>
        <v>13278.65</v>
      </c>
      <c r="R15" s="121">
        <f>'HOJA DE TRABAJO DE LA IES'!N32</f>
        <v>0</v>
      </c>
      <c r="S15" s="124"/>
      <c r="T15" s="549"/>
      <c r="U15" s="21"/>
      <c r="V15" s="120">
        <f>'HOJA DE TRABAJO DE LA IES'!P32</f>
        <v>0</v>
      </c>
      <c r="W15" s="121">
        <f>'HOJA DE TRABAJO DE LA IES'!Q32</f>
        <v>0</v>
      </c>
      <c r="X15" s="122">
        <f>'HOJA DE TRABAJO DE LA IES'!R32</f>
        <v>0</v>
      </c>
      <c r="Y15" s="135"/>
      <c r="Z15" s="549"/>
      <c r="AA15" s="85"/>
      <c r="AB15" s="38">
        <f>D15+E15+F15+J15+K15+L15+P15+Q15+R15+V15+W15+X15</f>
        <v>13278.65</v>
      </c>
      <c r="AC15" s="10"/>
    </row>
    <row r="16" spans="1:28" ht="15" customHeight="1">
      <c r="A16" s="132"/>
      <c r="B16" s="512" t="str">
        <f>'HOJA DE TRABAJO DE LA IES'!D53</f>
        <v>APOYOS A CENTROS Y ORGANIZACIONES DE EDUCACIÓN                                                  U080</v>
      </c>
      <c r="C16" s="125"/>
      <c r="D16" s="136"/>
      <c r="E16" s="137"/>
      <c r="F16" s="138"/>
      <c r="G16" s="116"/>
      <c r="H16" s="544"/>
      <c r="I16" s="21"/>
      <c r="J16" s="136"/>
      <c r="K16" s="137"/>
      <c r="L16" s="137"/>
      <c r="M16" s="139"/>
      <c r="N16" s="544"/>
      <c r="O16" s="21"/>
      <c r="P16" s="136"/>
      <c r="Q16" s="137"/>
      <c r="R16" s="137"/>
      <c r="S16" s="139"/>
      <c r="T16" s="544"/>
      <c r="U16" s="21"/>
      <c r="V16" s="136"/>
      <c r="W16" s="137"/>
      <c r="X16" s="138"/>
      <c r="Y16" s="140"/>
      <c r="Z16" s="544"/>
      <c r="AA16" s="85"/>
      <c r="AB16" s="39"/>
    </row>
    <row r="17" spans="1:28" ht="21.75" customHeight="1">
      <c r="A17" s="560" t="s">
        <v>185</v>
      </c>
      <c r="B17" s="513"/>
      <c r="C17" s="112" t="s">
        <v>57</v>
      </c>
      <c r="D17" s="113">
        <f>D18</f>
        <v>0</v>
      </c>
      <c r="E17" s="114">
        <f>D17+E18</f>
        <v>0</v>
      </c>
      <c r="F17" s="115">
        <f>E17+F18</f>
        <v>0</v>
      </c>
      <c r="G17" s="116"/>
      <c r="H17" s="545"/>
      <c r="I17" s="21"/>
      <c r="J17" s="113">
        <f>F17+J18</f>
        <v>0</v>
      </c>
      <c r="K17" s="114">
        <f>J17+K18</f>
        <v>0</v>
      </c>
      <c r="L17" s="114">
        <f>K17+L18</f>
        <v>0</v>
      </c>
      <c r="M17" s="117"/>
      <c r="N17" s="545"/>
      <c r="O17" s="21"/>
      <c r="P17" s="113">
        <f>L17+P18</f>
        <v>0</v>
      </c>
      <c r="Q17" s="114">
        <f>P17+Q18</f>
        <v>0</v>
      </c>
      <c r="R17" s="114">
        <f>Q17+R18</f>
        <v>0</v>
      </c>
      <c r="S17" s="117"/>
      <c r="T17" s="545"/>
      <c r="U17" s="21"/>
      <c r="V17" s="113">
        <f>R17+V18</f>
        <v>0</v>
      </c>
      <c r="W17" s="114">
        <f>V17+W18</f>
        <v>0</v>
      </c>
      <c r="X17" s="115">
        <f>W17+X18</f>
        <v>0</v>
      </c>
      <c r="Y17" s="131"/>
      <c r="Z17" s="545"/>
      <c r="AA17" s="85"/>
      <c r="AB17" s="39"/>
    </row>
    <row r="18" spans="1:29" ht="21.75" customHeight="1">
      <c r="A18" s="560"/>
      <c r="B18" s="316"/>
      <c r="C18" s="119" t="s">
        <v>18</v>
      </c>
      <c r="D18" s="120">
        <f>'HOJA DE TRABAJO DE LA IES'!D34</f>
        <v>0</v>
      </c>
      <c r="E18" s="133">
        <f>'HOJA DE TRABAJO DE LA IES'!E34</f>
        <v>0</v>
      </c>
      <c r="F18" s="134">
        <f>'HOJA DE TRABAJO DE LA IES'!F34</f>
        <v>0</v>
      </c>
      <c r="G18" s="123"/>
      <c r="H18" s="546"/>
      <c r="I18" s="21"/>
      <c r="J18" s="120">
        <f>'HOJA DE TRABAJO DE LA IES'!H34</f>
        <v>0</v>
      </c>
      <c r="K18" s="121">
        <f>'HOJA DE TRABAJO DE LA IES'!I34</f>
        <v>0</v>
      </c>
      <c r="L18" s="121">
        <f>'HOJA DE TRABAJO DE LA IES'!J34</f>
        <v>0</v>
      </c>
      <c r="M18" s="124"/>
      <c r="N18" s="546"/>
      <c r="O18" s="21"/>
      <c r="P18" s="120">
        <f>'HOJA DE TRABAJO DE LA IES'!L34</f>
        <v>0</v>
      </c>
      <c r="Q18" s="121">
        <f>'HOJA DE TRABAJO DE LA IES'!M34</f>
        <v>0</v>
      </c>
      <c r="R18" s="121">
        <f>'HOJA DE TRABAJO DE LA IES'!N34</f>
        <v>0</v>
      </c>
      <c r="S18" s="124"/>
      <c r="T18" s="546"/>
      <c r="U18" s="21"/>
      <c r="V18" s="120">
        <f>'HOJA DE TRABAJO DE LA IES'!P34</f>
        <v>0</v>
      </c>
      <c r="W18" s="121">
        <f>'HOJA DE TRABAJO DE LA IES'!Q34</f>
        <v>0</v>
      </c>
      <c r="X18" s="122">
        <f>'HOJA DE TRABAJO DE LA IES'!R34</f>
        <v>0</v>
      </c>
      <c r="Y18" s="129"/>
      <c r="Z18" s="546"/>
      <c r="AA18" s="85"/>
      <c r="AB18" s="38">
        <f>D18+E18+F18+J18+K18+L18+P18+Q18+R18+V18+W18+X18</f>
        <v>0</v>
      </c>
      <c r="AC18" s="10"/>
    </row>
    <row r="19" spans="1:28" ht="15" customHeight="1">
      <c r="A19" s="132"/>
      <c r="B19" s="561" t="str">
        <f>'HOJA DE TRABAJO DE LA IES'!D54</f>
        <v>100 UNIVERSIDADES BENITO JUÁREZ                                                                                        U083</v>
      </c>
      <c r="C19" s="125"/>
      <c r="D19" s="136"/>
      <c r="E19" s="137"/>
      <c r="F19" s="138"/>
      <c r="G19" s="116"/>
      <c r="H19" s="544"/>
      <c r="I19" s="21"/>
      <c r="J19" s="136"/>
      <c r="K19" s="137"/>
      <c r="L19" s="137"/>
      <c r="M19" s="139"/>
      <c r="N19" s="544"/>
      <c r="O19" s="21"/>
      <c r="P19" s="136"/>
      <c r="Q19" s="137"/>
      <c r="R19" s="137"/>
      <c r="S19" s="139"/>
      <c r="T19" s="544"/>
      <c r="U19" s="21"/>
      <c r="V19" s="136"/>
      <c r="W19" s="137"/>
      <c r="X19" s="138"/>
      <c r="Y19" s="140"/>
      <c r="Z19" s="544"/>
      <c r="AA19" s="85"/>
      <c r="AB19" s="39"/>
    </row>
    <row r="20" spans="1:28" ht="21.75" customHeight="1">
      <c r="A20" s="560" t="s">
        <v>185</v>
      </c>
      <c r="B20" s="562"/>
      <c r="C20" s="112" t="s">
        <v>57</v>
      </c>
      <c r="D20" s="113">
        <f>D21</f>
        <v>0</v>
      </c>
      <c r="E20" s="114">
        <f>D20+E21</f>
        <v>0</v>
      </c>
      <c r="F20" s="115">
        <f>E20+F21</f>
        <v>0</v>
      </c>
      <c r="G20" s="116"/>
      <c r="H20" s="545"/>
      <c r="I20" s="21"/>
      <c r="J20" s="113">
        <f>F20+J21</f>
        <v>0</v>
      </c>
      <c r="K20" s="114">
        <f>J20+K21</f>
        <v>0</v>
      </c>
      <c r="L20" s="114">
        <f>K20+L21</f>
        <v>0</v>
      </c>
      <c r="M20" s="117"/>
      <c r="N20" s="545"/>
      <c r="O20" s="21"/>
      <c r="P20" s="113">
        <f>L20+P21</f>
        <v>0</v>
      </c>
      <c r="Q20" s="114">
        <f>P20+Q21</f>
        <v>0</v>
      </c>
      <c r="R20" s="114">
        <f>Q20+R21</f>
        <v>0</v>
      </c>
      <c r="S20" s="117"/>
      <c r="T20" s="545"/>
      <c r="U20" s="21"/>
      <c r="V20" s="113">
        <f>R20+V21</f>
        <v>0</v>
      </c>
      <c r="W20" s="114">
        <f>V20+W21</f>
        <v>0</v>
      </c>
      <c r="X20" s="115">
        <f>W20+X21</f>
        <v>0</v>
      </c>
      <c r="Y20" s="131"/>
      <c r="Z20" s="545"/>
      <c r="AA20" s="85"/>
      <c r="AB20" s="39"/>
    </row>
    <row r="21" spans="1:29" ht="21.75" customHeight="1">
      <c r="A21" s="560"/>
      <c r="B21" s="313"/>
      <c r="C21" s="119" t="s">
        <v>18</v>
      </c>
      <c r="D21" s="120">
        <f>'HOJA DE TRABAJO DE LA IES'!D36</f>
        <v>0</v>
      </c>
      <c r="E21" s="133">
        <f>'HOJA DE TRABAJO DE LA IES'!E36</f>
        <v>0</v>
      </c>
      <c r="F21" s="134">
        <f>'HOJA DE TRABAJO DE LA IES'!F36</f>
        <v>0</v>
      </c>
      <c r="G21" s="123"/>
      <c r="H21" s="546"/>
      <c r="I21" s="21"/>
      <c r="J21" s="120">
        <f>'HOJA DE TRABAJO DE LA IES'!H36</f>
        <v>0</v>
      </c>
      <c r="K21" s="121">
        <f>'HOJA DE TRABAJO DE LA IES'!I36</f>
        <v>0</v>
      </c>
      <c r="L21" s="121">
        <f>'HOJA DE TRABAJO DE LA IES'!J36</f>
        <v>0</v>
      </c>
      <c r="M21" s="124"/>
      <c r="N21" s="546"/>
      <c r="O21" s="21"/>
      <c r="P21" s="120">
        <f>'HOJA DE TRABAJO DE LA IES'!L36</f>
        <v>0</v>
      </c>
      <c r="Q21" s="121">
        <f>'HOJA DE TRABAJO DE LA IES'!M36</f>
        <v>0</v>
      </c>
      <c r="R21" s="121">
        <f>'HOJA DE TRABAJO DE LA IES'!N36</f>
        <v>0</v>
      </c>
      <c r="S21" s="124"/>
      <c r="T21" s="546"/>
      <c r="U21" s="21"/>
      <c r="V21" s="120">
        <f>'HOJA DE TRABAJO DE LA IES'!P36</f>
        <v>0</v>
      </c>
      <c r="W21" s="121">
        <f>'HOJA DE TRABAJO DE LA IES'!Q36</f>
        <v>0</v>
      </c>
      <c r="X21" s="122">
        <f>'HOJA DE TRABAJO DE LA IES'!R36</f>
        <v>0</v>
      </c>
      <c r="Y21" s="129"/>
      <c r="Z21" s="546"/>
      <c r="AA21" s="85"/>
      <c r="AB21" s="38">
        <f>D21+E21+F21+J21+K21+L21+P21+Q21+R21+V21+W21+X21</f>
        <v>0</v>
      </c>
      <c r="AC21" s="10"/>
    </row>
    <row r="22" spans="1:28" ht="15" customHeight="1">
      <c r="A22" s="132"/>
      <c r="B22" s="561" t="str">
        <f>'HOJA DE TRABAJO DE LA IES'!B37:C37</f>
        <v>PROGRAMA PARA EL DESARROLLO PROFESIONAL DOCENTE (PRODEP)       S247</v>
      </c>
      <c r="C22" s="125"/>
      <c r="D22" s="136"/>
      <c r="E22" s="137"/>
      <c r="F22" s="138"/>
      <c r="G22" s="116"/>
      <c r="H22" s="544"/>
      <c r="I22" s="21"/>
      <c r="J22" s="136"/>
      <c r="K22" s="137"/>
      <c r="L22" s="137"/>
      <c r="M22" s="139"/>
      <c r="N22" s="544"/>
      <c r="O22" s="21"/>
      <c r="P22" s="136"/>
      <c r="Q22" s="137"/>
      <c r="R22" s="137"/>
      <c r="S22" s="139"/>
      <c r="T22" s="544"/>
      <c r="U22" s="21"/>
      <c r="V22" s="136"/>
      <c r="W22" s="137"/>
      <c r="X22" s="138"/>
      <c r="Y22" s="140"/>
      <c r="Z22" s="544"/>
      <c r="AA22" s="85"/>
      <c r="AB22" s="39"/>
    </row>
    <row r="23" spans="1:28" ht="21.75" customHeight="1">
      <c r="A23" s="560" t="s">
        <v>185</v>
      </c>
      <c r="B23" s="562"/>
      <c r="C23" s="112" t="s">
        <v>57</v>
      </c>
      <c r="D23" s="113">
        <f>D24</f>
        <v>0</v>
      </c>
      <c r="E23" s="114">
        <f>D23+E24</f>
        <v>0</v>
      </c>
      <c r="F23" s="115">
        <f>E23+F24</f>
        <v>0</v>
      </c>
      <c r="G23" s="116"/>
      <c r="H23" s="545"/>
      <c r="I23" s="21"/>
      <c r="J23" s="113">
        <f>F23+J24</f>
        <v>0</v>
      </c>
      <c r="K23" s="114">
        <f>J23+K24</f>
        <v>0</v>
      </c>
      <c r="L23" s="114">
        <f>K23+L24</f>
        <v>0</v>
      </c>
      <c r="M23" s="117"/>
      <c r="N23" s="545"/>
      <c r="O23" s="21"/>
      <c r="P23" s="113">
        <f>L23+P24</f>
        <v>0</v>
      </c>
      <c r="Q23" s="114">
        <f>P23+Q24</f>
        <v>0</v>
      </c>
      <c r="R23" s="114">
        <f>Q23+R24</f>
        <v>9195.69</v>
      </c>
      <c r="S23" s="117"/>
      <c r="T23" s="545"/>
      <c r="U23" s="21"/>
      <c r="V23" s="113">
        <f>R23+V24</f>
        <v>9195.69</v>
      </c>
      <c r="W23" s="114">
        <f>V23+W24</f>
        <v>9195.69</v>
      </c>
      <c r="X23" s="115">
        <f>W23+X24</f>
        <v>9195.69</v>
      </c>
      <c r="Y23" s="131"/>
      <c r="Z23" s="545"/>
      <c r="AA23" s="85"/>
      <c r="AB23" s="39"/>
    </row>
    <row r="24" spans="1:28" ht="21.75" customHeight="1">
      <c r="A24" s="560"/>
      <c r="B24" s="313"/>
      <c r="C24" s="119" t="s">
        <v>18</v>
      </c>
      <c r="D24" s="120">
        <f>'HOJA DE TRABAJO DE LA IES'!D38</f>
        <v>0</v>
      </c>
      <c r="E24" s="133">
        <f>'HOJA DE TRABAJO DE LA IES'!E38</f>
        <v>0</v>
      </c>
      <c r="F24" s="134">
        <f>'HOJA DE TRABAJO DE LA IES'!F38</f>
        <v>0</v>
      </c>
      <c r="G24" s="123"/>
      <c r="H24" s="546"/>
      <c r="I24" s="21"/>
      <c r="J24" s="120">
        <f>'HOJA DE TRABAJO DE LA IES'!H38</f>
        <v>0</v>
      </c>
      <c r="K24" s="121">
        <f>'HOJA DE TRABAJO DE LA IES'!I38</f>
        <v>0</v>
      </c>
      <c r="L24" s="121">
        <f>'HOJA DE TRABAJO DE LA IES'!J38</f>
        <v>0</v>
      </c>
      <c r="M24" s="124"/>
      <c r="N24" s="546"/>
      <c r="O24" s="21"/>
      <c r="P24" s="120">
        <f>'HOJA DE TRABAJO DE LA IES'!L38</f>
        <v>0</v>
      </c>
      <c r="Q24" s="121">
        <f>'HOJA DE TRABAJO DE LA IES'!M38</f>
        <v>0</v>
      </c>
      <c r="R24" s="121">
        <f>'HOJA DE TRABAJO DE LA IES'!N38</f>
        <v>9195.69</v>
      </c>
      <c r="S24" s="124"/>
      <c r="T24" s="546"/>
      <c r="U24" s="21"/>
      <c r="V24" s="120">
        <f>'HOJA DE TRABAJO DE LA IES'!P38</f>
        <v>0</v>
      </c>
      <c r="W24" s="121">
        <f>'HOJA DE TRABAJO DE LA IES'!Q38</f>
        <v>0</v>
      </c>
      <c r="X24" s="122">
        <f>'HOJA DE TRABAJO DE LA IES'!R38</f>
        <v>0</v>
      </c>
      <c r="Y24" s="129"/>
      <c r="Z24" s="546"/>
      <c r="AA24" s="85"/>
      <c r="AB24" s="38">
        <f>D24+E24+F24+J24+K24+L24+P24+Q24+R24+V24+W24+X24</f>
        <v>9195.69</v>
      </c>
    </row>
    <row r="25" spans="1:28" ht="15" customHeight="1">
      <c r="A25" s="132"/>
      <c r="B25" s="561" t="str">
        <f>'HOJA DE TRABAJO DE LA IES'!B39:C39</f>
        <v>PROGRAMA FORTALECIMIENTO DE LA CALIDAD EDUCATIVA (PFCE)       S267</v>
      </c>
      <c r="C25" s="125"/>
      <c r="D25" s="136"/>
      <c r="E25" s="137"/>
      <c r="F25" s="138"/>
      <c r="G25" s="116"/>
      <c r="H25" s="544"/>
      <c r="I25" s="21"/>
      <c r="J25" s="136"/>
      <c r="K25" s="137"/>
      <c r="L25" s="137"/>
      <c r="M25" s="139"/>
      <c r="N25" s="544"/>
      <c r="O25" s="21"/>
      <c r="P25" s="136"/>
      <c r="Q25" s="137"/>
      <c r="R25" s="137"/>
      <c r="S25" s="139"/>
      <c r="T25" s="544"/>
      <c r="U25" s="21"/>
      <c r="V25" s="136"/>
      <c r="W25" s="137"/>
      <c r="X25" s="138"/>
      <c r="Y25" s="140"/>
      <c r="Z25" s="544"/>
      <c r="AA25" s="85"/>
      <c r="AB25" s="39"/>
    </row>
    <row r="26" spans="1:28" ht="21.75" customHeight="1">
      <c r="A26" s="560" t="s">
        <v>185</v>
      </c>
      <c r="B26" s="562"/>
      <c r="C26" s="385" t="s">
        <v>57</v>
      </c>
      <c r="D26" s="113">
        <f>D27</f>
        <v>0</v>
      </c>
      <c r="E26" s="114">
        <f>D26+E27</f>
        <v>0</v>
      </c>
      <c r="F26" s="115">
        <f>E26+F27</f>
        <v>0</v>
      </c>
      <c r="G26" s="116"/>
      <c r="H26" s="545"/>
      <c r="I26" s="21"/>
      <c r="J26" s="113">
        <f>F26+J27</f>
        <v>0</v>
      </c>
      <c r="K26" s="114">
        <f>J26+K27</f>
        <v>0</v>
      </c>
      <c r="L26" s="114">
        <f>K26+L27</f>
        <v>3992.774</v>
      </c>
      <c r="M26" s="117"/>
      <c r="N26" s="545"/>
      <c r="O26" s="21"/>
      <c r="P26" s="113">
        <f>L26+P27</f>
        <v>3992.774</v>
      </c>
      <c r="Q26" s="114">
        <f>P26+Q27</f>
        <v>3992.774</v>
      </c>
      <c r="R26" s="114">
        <f>Q26+R27</f>
        <v>3992.774</v>
      </c>
      <c r="S26" s="117"/>
      <c r="T26" s="545"/>
      <c r="U26" s="21"/>
      <c r="V26" s="113">
        <f>R26+V27</f>
        <v>3992.774</v>
      </c>
      <c r="W26" s="114">
        <f>V26+W27</f>
        <v>3992.774</v>
      </c>
      <c r="X26" s="115">
        <f>W26+X27</f>
        <v>3992.774</v>
      </c>
      <c r="Y26" s="131"/>
      <c r="Z26" s="545"/>
      <c r="AA26" s="85"/>
      <c r="AB26" s="39"/>
    </row>
    <row r="27" spans="1:29" ht="21.75" customHeight="1">
      <c r="A27" s="560"/>
      <c r="B27" s="313"/>
      <c r="C27" s="119" t="s">
        <v>18</v>
      </c>
      <c r="D27" s="120">
        <f>+'HOJA DE TRABAJO DE LA IES'!D40</f>
        <v>0</v>
      </c>
      <c r="E27" s="133">
        <f>+'HOJA DE TRABAJO DE LA IES'!E40</f>
        <v>0</v>
      </c>
      <c r="F27" s="134">
        <f>+'HOJA DE TRABAJO DE LA IES'!F40</f>
        <v>0</v>
      </c>
      <c r="G27" s="123"/>
      <c r="H27" s="546"/>
      <c r="I27" s="21"/>
      <c r="J27" s="120">
        <f>+'HOJA DE TRABAJO DE LA IES'!H40</f>
        <v>0</v>
      </c>
      <c r="K27" s="121">
        <f>+'HOJA DE TRABAJO DE LA IES'!I40</f>
        <v>0</v>
      </c>
      <c r="L27" s="121">
        <f>+'HOJA DE TRABAJO DE LA IES'!J40</f>
        <v>3992.774</v>
      </c>
      <c r="M27" s="124"/>
      <c r="N27" s="546"/>
      <c r="O27" s="21"/>
      <c r="P27" s="120">
        <f>+'HOJA DE TRABAJO DE LA IES'!L40</f>
        <v>0</v>
      </c>
      <c r="Q27" s="121">
        <f>+'HOJA DE TRABAJO DE LA IES'!M40</f>
        <v>0</v>
      </c>
      <c r="R27" s="121">
        <f>+'HOJA DE TRABAJO DE LA IES'!N40</f>
        <v>0</v>
      </c>
      <c r="S27" s="124"/>
      <c r="T27" s="546"/>
      <c r="U27" s="21"/>
      <c r="V27" s="120">
        <f>+'HOJA DE TRABAJO DE LA IES'!P40</f>
        <v>0</v>
      </c>
      <c r="W27" s="121">
        <f>+'HOJA DE TRABAJO DE LA IES'!Q40</f>
        <v>0</v>
      </c>
      <c r="X27" s="122">
        <f>+'HOJA DE TRABAJO DE LA IES'!R40</f>
        <v>0</v>
      </c>
      <c r="Y27" s="129"/>
      <c r="Z27" s="546"/>
      <c r="AA27" s="85"/>
      <c r="AB27" s="38">
        <f>D27+E27+F27+J27+K27+L27+P27+Q27+R27+V27+W27+X27</f>
        <v>3992.774</v>
      </c>
      <c r="AC27" s="10"/>
    </row>
    <row r="28" spans="1:29" ht="15" customHeight="1">
      <c r="A28" s="375"/>
      <c r="B28" s="561" t="str">
        <f>'HOJA DE TRABAJO DE LA IES'!D57</f>
        <v>AAA</v>
      </c>
      <c r="C28" s="379"/>
      <c r="D28" s="380"/>
      <c r="E28" s="381"/>
      <c r="F28" s="382"/>
      <c r="G28" s="123"/>
      <c r="H28" s="376"/>
      <c r="I28" s="21"/>
      <c r="J28" s="380"/>
      <c r="K28" s="383"/>
      <c r="L28" s="383"/>
      <c r="M28" s="124"/>
      <c r="N28" s="376"/>
      <c r="O28" s="21"/>
      <c r="P28" s="380"/>
      <c r="Q28" s="383"/>
      <c r="R28" s="383"/>
      <c r="S28" s="124"/>
      <c r="T28" s="376"/>
      <c r="U28" s="21"/>
      <c r="V28" s="380"/>
      <c r="W28" s="383"/>
      <c r="X28" s="384"/>
      <c r="Y28" s="129"/>
      <c r="Z28" s="376"/>
      <c r="AA28" s="85"/>
      <c r="AB28" s="38"/>
      <c r="AC28" s="10"/>
    </row>
    <row r="29" spans="1:29" ht="21.75" customHeight="1">
      <c r="A29" s="375"/>
      <c r="B29" s="562"/>
      <c r="C29" s="385" t="s">
        <v>57</v>
      </c>
      <c r="D29" s="113">
        <f>D30</f>
        <v>0</v>
      </c>
      <c r="E29" s="114">
        <f>D29+E30</f>
        <v>0</v>
      </c>
      <c r="F29" s="115">
        <f>E29+F30</f>
        <v>0</v>
      </c>
      <c r="G29" s="123"/>
      <c r="H29" s="376"/>
      <c r="I29" s="21"/>
      <c r="J29" s="113">
        <f>F29+J30</f>
        <v>0</v>
      </c>
      <c r="K29" s="114">
        <f>J29+K30</f>
        <v>0</v>
      </c>
      <c r="L29" s="114">
        <f>K29+L30</f>
        <v>0</v>
      </c>
      <c r="M29" s="124"/>
      <c r="N29" s="376"/>
      <c r="O29" s="21"/>
      <c r="P29" s="113">
        <f>L29+P30</f>
        <v>0</v>
      </c>
      <c r="Q29" s="114">
        <f>P29+Q30</f>
        <v>0</v>
      </c>
      <c r="R29" s="114">
        <f>Q29+R30</f>
        <v>0</v>
      </c>
      <c r="S29" s="124"/>
      <c r="T29" s="376"/>
      <c r="U29" s="21"/>
      <c r="V29" s="113">
        <f>R29+V30</f>
        <v>0</v>
      </c>
      <c r="W29" s="114">
        <f>V29+W30</f>
        <v>0</v>
      </c>
      <c r="X29" s="115">
        <f>W29+X30</f>
        <v>0</v>
      </c>
      <c r="Y29" s="129"/>
      <c r="Z29" s="376"/>
      <c r="AA29" s="85"/>
      <c r="AB29" s="38"/>
      <c r="AC29" s="10"/>
    </row>
    <row r="30" spans="1:29" ht="21.75" customHeight="1">
      <c r="A30" s="375"/>
      <c r="B30" s="378"/>
      <c r="C30" s="119" t="s">
        <v>18</v>
      </c>
      <c r="D30" s="120">
        <f>'HOJA DE TRABAJO DE LA IES'!D42</f>
        <v>0</v>
      </c>
      <c r="E30" s="133">
        <f>'HOJA DE TRABAJO DE LA IES'!E42</f>
        <v>0</v>
      </c>
      <c r="F30" s="134">
        <f>'HOJA DE TRABAJO DE LA IES'!F42</f>
        <v>0</v>
      </c>
      <c r="G30" s="123"/>
      <c r="H30" s="376"/>
      <c r="I30" s="21"/>
      <c r="J30" s="120">
        <f>'HOJA DE TRABAJO DE LA IES'!H42</f>
        <v>0</v>
      </c>
      <c r="K30" s="121">
        <f>'HOJA DE TRABAJO DE LA IES'!I42</f>
        <v>0</v>
      </c>
      <c r="L30" s="121">
        <f>'HOJA DE TRABAJO DE LA IES'!J42</f>
        <v>0</v>
      </c>
      <c r="M30" s="124"/>
      <c r="N30" s="376"/>
      <c r="O30" s="21"/>
      <c r="P30" s="120">
        <f>'HOJA DE TRABAJO DE LA IES'!L42</f>
        <v>0</v>
      </c>
      <c r="Q30" s="121">
        <f>'HOJA DE TRABAJO DE LA IES'!M42</f>
        <v>0</v>
      </c>
      <c r="R30" s="121">
        <f>'HOJA DE TRABAJO DE LA IES'!N42</f>
        <v>0</v>
      </c>
      <c r="S30" s="124"/>
      <c r="T30" s="376"/>
      <c r="U30" s="21"/>
      <c r="V30" s="120">
        <f>'HOJA DE TRABAJO DE LA IES'!P42</f>
        <v>0</v>
      </c>
      <c r="W30" s="121">
        <f>'HOJA DE TRABAJO DE LA IES'!Q42</f>
        <v>0</v>
      </c>
      <c r="X30" s="122">
        <f>'HOJA DE TRABAJO DE LA IES'!R42</f>
        <v>0</v>
      </c>
      <c r="Y30" s="129"/>
      <c r="Z30" s="376"/>
      <c r="AA30" s="85"/>
      <c r="AB30" s="38">
        <f>D30+E30+F30+J30+K30+L30+P30+Q30+R30+V30+W30+X30</f>
        <v>0</v>
      </c>
      <c r="AC30" s="10"/>
    </row>
    <row r="31" spans="1:28" ht="15">
      <c r="A31" s="111"/>
      <c r="B31" s="561" t="str">
        <f>'HOJA DE TRABAJO DE LA IES'!D58</f>
        <v>BBB</v>
      </c>
      <c r="C31" s="125"/>
      <c r="D31" s="136"/>
      <c r="E31" s="137"/>
      <c r="F31" s="138"/>
      <c r="G31" s="116"/>
      <c r="H31" s="544"/>
      <c r="I31" s="21"/>
      <c r="J31" s="136"/>
      <c r="K31" s="137"/>
      <c r="L31" s="137"/>
      <c r="M31" s="139"/>
      <c r="N31" s="544"/>
      <c r="O31" s="21"/>
      <c r="P31" s="136"/>
      <c r="Q31" s="137"/>
      <c r="R31" s="137"/>
      <c r="S31" s="139"/>
      <c r="T31" s="544"/>
      <c r="U31" s="21"/>
      <c r="V31" s="136"/>
      <c r="W31" s="137"/>
      <c r="X31" s="138"/>
      <c r="Y31" s="140"/>
      <c r="Z31" s="544"/>
      <c r="AA31" s="85"/>
      <c r="AB31" s="39"/>
    </row>
    <row r="32" spans="1:28" ht="21.75" customHeight="1">
      <c r="A32" s="560" t="s">
        <v>185</v>
      </c>
      <c r="B32" s="562"/>
      <c r="C32" s="112" t="s">
        <v>57</v>
      </c>
      <c r="D32" s="113">
        <f>D33</f>
        <v>0</v>
      </c>
      <c r="E32" s="114">
        <f>D32+E33</f>
        <v>0</v>
      </c>
      <c r="F32" s="115">
        <f>E32+F33</f>
        <v>0</v>
      </c>
      <c r="G32" s="116"/>
      <c r="H32" s="545"/>
      <c r="I32" s="21"/>
      <c r="J32" s="113">
        <f>F32+J33</f>
        <v>0</v>
      </c>
      <c r="K32" s="114">
        <f>J32+K33</f>
        <v>0</v>
      </c>
      <c r="L32" s="114">
        <f>K32+L33</f>
        <v>0</v>
      </c>
      <c r="M32" s="117"/>
      <c r="N32" s="545"/>
      <c r="O32" s="21"/>
      <c r="P32" s="113">
        <f>L32+P33</f>
        <v>0</v>
      </c>
      <c r="Q32" s="114">
        <f>P32+Q33</f>
        <v>0</v>
      </c>
      <c r="R32" s="114">
        <f>Q32+R33</f>
        <v>0</v>
      </c>
      <c r="S32" s="117"/>
      <c r="T32" s="545"/>
      <c r="U32" s="21"/>
      <c r="V32" s="113">
        <f>R32+V33</f>
        <v>0</v>
      </c>
      <c r="W32" s="114">
        <f>V32+W33</f>
        <v>0</v>
      </c>
      <c r="X32" s="115">
        <f>W32+X33</f>
        <v>0</v>
      </c>
      <c r="Y32" s="131"/>
      <c r="Z32" s="545"/>
      <c r="AA32" s="85"/>
      <c r="AB32" s="39"/>
    </row>
    <row r="33" spans="1:29" ht="21.75" customHeight="1">
      <c r="A33" s="560"/>
      <c r="B33" s="313"/>
      <c r="C33" s="119" t="s">
        <v>18</v>
      </c>
      <c r="D33" s="120">
        <f>'HOJA DE TRABAJO DE LA IES'!D44</f>
        <v>0</v>
      </c>
      <c r="E33" s="133">
        <f>'HOJA DE TRABAJO DE LA IES'!E44</f>
        <v>0</v>
      </c>
      <c r="F33" s="134">
        <f>'HOJA DE TRABAJO DE LA IES'!F44</f>
        <v>0</v>
      </c>
      <c r="G33" s="123"/>
      <c r="H33" s="546"/>
      <c r="I33" s="21"/>
      <c r="J33" s="120">
        <f>'HOJA DE TRABAJO DE LA IES'!H44</f>
        <v>0</v>
      </c>
      <c r="K33" s="121">
        <f>'HOJA DE TRABAJO DE LA IES'!I44</f>
        <v>0</v>
      </c>
      <c r="L33" s="121">
        <f>'HOJA DE TRABAJO DE LA IES'!J44</f>
        <v>0</v>
      </c>
      <c r="M33" s="124"/>
      <c r="N33" s="546"/>
      <c r="O33" s="21"/>
      <c r="P33" s="120">
        <f>'HOJA DE TRABAJO DE LA IES'!L44</f>
        <v>0</v>
      </c>
      <c r="Q33" s="121">
        <f>'HOJA DE TRABAJO DE LA IES'!M44</f>
        <v>0</v>
      </c>
      <c r="R33" s="121">
        <f>'HOJA DE TRABAJO DE LA IES'!N44</f>
        <v>0</v>
      </c>
      <c r="S33" s="124"/>
      <c r="T33" s="546"/>
      <c r="U33" s="21"/>
      <c r="V33" s="120">
        <f>'HOJA DE TRABAJO DE LA IES'!P44</f>
        <v>0</v>
      </c>
      <c r="W33" s="121">
        <f>'HOJA DE TRABAJO DE LA IES'!Q44</f>
        <v>0</v>
      </c>
      <c r="X33" s="122">
        <f>'HOJA DE TRABAJO DE LA IES'!R44</f>
        <v>0</v>
      </c>
      <c r="Y33" s="129"/>
      <c r="Z33" s="546"/>
      <c r="AA33" s="85"/>
      <c r="AB33" s="38">
        <f>D33+E33+F33+J33+K33+L33+P33+Q33+R33+V33+W33+X33</f>
        <v>0</v>
      </c>
      <c r="AC33" s="10"/>
    </row>
    <row r="34" spans="1:28" ht="12.75">
      <c r="A34" s="142"/>
      <c r="B34" s="143"/>
      <c r="C34" s="143"/>
      <c r="D34" s="144"/>
      <c r="E34" s="144"/>
      <c r="F34" s="144"/>
      <c r="G34" s="144"/>
      <c r="H34" s="144"/>
      <c r="I34" s="21"/>
      <c r="J34" s="144"/>
      <c r="K34" s="144"/>
      <c r="L34" s="145"/>
      <c r="M34" s="144"/>
      <c r="N34" s="144"/>
      <c r="O34" s="21"/>
      <c r="P34" s="144"/>
      <c r="Q34" s="144"/>
      <c r="R34" s="145"/>
      <c r="S34" s="144"/>
      <c r="T34" s="144"/>
      <c r="U34" s="144"/>
      <c r="V34" s="144"/>
      <c r="W34" s="144"/>
      <c r="X34" s="144"/>
      <c r="Y34" s="144"/>
      <c r="Z34" s="146"/>
      <c r="AA34" s="85"/>
      <c r="AB34" s="39"/>
    </row>
    <row r="35" spans="1:28" ht="12.75">
      <c r="A35" s="142"/>
      <c r="B35" s="143"/>
      <c r="C35" s="143"/>
      <c r="D35" s="144"/>
      <c r="E35" s="144"/>
      <c r="F35" s="144"/>
      <c r="G35" s="144"/>
      <c r="H35" s="144"/>
      <c r="I35" s="21"/>
      <c r="J35" s="144"/>
      <c r="K35" s="144"/>
      <c r="L35" s="144"/>
      <c r="M35" s="144"/>
      <c r="N35" s="144"/>
      <c r="O35" s="21"/>
      <c r="P35" s="144"/>
      <c r="Q35" s="144"/>
      <c r="R35" s="144"/>
      <c r="S35" s="144"/>
      <c r="T35" s="144"/>
      <c r="U35" s="144"/>
      <c r="V35" s="144"/>
      <c r="W35" s="144"/>
      <c r="X35" s="144"/>
      <c r="Y35" s="144"/>
      <c r="Z35" s="147"/>
      <c r="AA35" s="85"/>
      <c r="AB35" s="39"/>
    </row>
    <row r="36" spans="1:28" ht="13.5" thickBot="1">
      <c r="A36" s="559" t="s">
        <v>20</v>
      </c>
      <c r="B36" s="557"/>
      <c r="C36" s="143"/>
      <c r="D36" s="148">
        <f>D12+D15+D18+D21+D24+D27+D30+D33</f>
        <v>0</v>
      </c>
      <c r="E36" s="148">
        <f>E12+E15+E18+E21+E24+E27+E30+E33</f>
        <v>0</v>
      </c>
      <c r="F36" s="148">
        <f>F12+F15+F18+F21+F24+F27+F30+F33</f>
        <v>398261</v>
      </c>
      <c r="G36" s="152"/>
      <c r="H36" s="152"/>
      <c r="I36" s="152"/>
      <c r="J36" s="148">
        <f>J12+J15+J18+J21+J24+J27+J30+J33</f>
        <v>85603</v>
      </c>
      <c r="K36" s="148">
        <f>K12+K15+K18+K21+K24+K27+K30+K33</f>
        <v>85603</v>
      </c>
      <c r="L36" s="148">
        <f>L12+L15+L18+L21+L24+L27+L30+L33</f>
        <v>175321.774</v>
      </c>
      <c r="M36" s="153"/>
      <c r="N36" s="152"/>
      <c r="O36" s="152"/>
      <c r="P36" s="148">
        <f>P12+P15+P18+P21+P24+P27+P30+P33</f>
        <v>128573</v>
      </c>
      <c r="Q36" s="148">
        <f>Q12+Q15+Q18+Q21+Q24+Q27+Q30+Q33</f>
        <v>98881.65</v>
      </c>
      <c r="R36" s="148">
        <f>R12+R15+R18+R21+R24+R27+R30+R33</f>
        <v>94798.69</v>
      </c>
      <c r="S36" s="153"/>
      <c r="T36" s="150"/>
      <c r="U36" s="150"/>
      <c r="V36" s="148">
        <f>V12+V15+V18+V21+V24+V27+V30+V33</f>
        <v>0</v>
      </c>
      <c r="W36" s="148">
        <f>W12+W15+W18+W21+W24+W27+W30+W33</f>
        <v>0</v>
      </c>
      <c r="X36" s="148">
        <f>X12+X15+X18+X21+X24+X27+X30+X33</f>
        <v>0</v>
      </c>
      <c r="Z36" s="147"/>
      <c r="AA36" s="85"/>
      <c r="AB36" s="38"/>
    </row>
    <row r="37" spans="25:28" ht="13.5" thickTop="1">
      <c r="Y37" s="154"/>
      <c r="Z37" s="147"/>
      <c r="AA37" s="85"/>
      <c r="AB37" s="39"/>
    </row>
    <row r="38" spans="1:27" ht="12.75">
      <c r="A38" s="558" t="s">
        <v>19</v>
      </c>
      <c r="B38" s="557"/>
      <c r="C38" s="143"/>
      <c r="D38" s="114">
        <f>D11+D14+D17+D20+D23+D26+D29+D32</f>
        <v>0</v>
      </c>
      <c r="E38" s="114">
        <f>E11+E14+E17+E20+E23+E26+E29+E32</f>
        <v>0</v>
      </c>
      <c r="F38" s="114">
        <f>F11+F14+F17+F20+F23+F26+F29+F32</f>
        <v>398261</v>
      </c>
      <c r="G38" s="149"/>
      <c r="H38" s="149"/>
      <c r="I38" s="21"/>
      <c r="J38" s="114">
        <f>J11+J14+J17+J20+J23+J26+J29+J32</f>
        <v>483864</v>
      </c>
      <c r="K38" s="114">
        <f>K11+K14+K17+K20+K23+K26+K29+K32</f>
        <v>569467</v>
      </c>
      <c r="L38" s="114">
        <f>L11+L14+L17+L20+L23+L26+L29+L32</f>
        <v>744788.774</v>
      </c>
      <c r="M38" s="150"/>
      <c r="N38" s="149"/>
      <c r="O38" s="149"/>
      <c r="P38" s="114">
        <f>P11+P14+P17+P20+P23+P26+P29+P32</f>
        <v>873361.774</v>
      </c>
      <c r="Q38" s="114">
        <f>Q11+Q14+Q17+Q20+Q23+Q26+Q29+Q32</f>
        <v>972243.424</v>
      </c>
      <c r="R38" s="114">
        <f>R11+R14+R17+R20+R23+R26+R29+R32</f>
        <v>1067042.1139999998</v>
      </c>
      <c r="S38" s="150"/>
      <c r="T38" s="149"/>
      <c r="U38" s="149"/>
      <c r="V38" s="114">
        <f>V11+V14+V17+V20+V23+V26+V29+V32</f>
        <v>1067042.1139999998</v>
      </c>
      <c r="W38" s="114">
        <f>W11+W14+W17+W20+W23+W26+W29+W32</f>
        <v>1067042.1139999998</v>
      </c>
      <c r="X38" s="114">
        <f>X11+X14+X17+X20+X23+X26+X29+X32</f>
        <v>1067042.1139999998</v>
      </c>
      <c r="Y38" s="151"/>
      <c r="Z38" s="155"/>
      <c r="AA38" s="85"/>
    </row>
    <row r="39" spans="1:27" ht="12.75">
      <c r="A39" s="142"/>
      <c r="B39" s="143"/>
      <c r="C39" s="143"/>
      <c r="D39" s="149"/>
      <c r="E39" s="149"/>
      <c r="F39" s="149"/>
      <c r="G39" s="149"/>
      <c r="H39" s="149"/>
      <c r="I39" s="149"/>
      <c r="J39" s="149"/>
      <c r="K39" s="149"/>
      <c r="L39" s="149"/>
      <c r="M39" s="149"/>
      <c r="N39" s="149"/>
      <c r="O39" s="149"/>
      <c r="P39" s="149"/>
      <c r="Q39" s="149"/>
      <c r="R39" s="149"/>
      <c r="S39" s="149"/>
      <c r="T39" s="149"/>
      <c r="U39" s="149"/>
      <c r="V39" s="149"/>
      <c r="W39" s="149"/>
      <c r="X39" s="149"/>
      <c r="Y39" s="144"/>
      <c r="Z39" s="147"/>
      <c r="AA39" s="85"/>
    </row>
    <row r="40" spans="1:28" ht="12.75">
      <c r="A40" s="556" t="s">
        <v>78</v>
      </c>
      <c r="B40" s="557"/>
      <c r="C40" s="143"/>
      <c r="D40" s="149"/>
      <c r="E40" s="149"/>
      <c r="F40" s="156">
        <f>D36+E36+F36</f>
        <v>398261</v>
      </c>
      <c r="G40" s="149"/>
      <c r="H40" s="149"/>
      <c r="I40" s="149"/>
      <c r="J40" s="149"/>
      <c r="K40" s="149"/>
      <c r="L40" s="156">
        <f>J36+K36+L36</f>
        <v>346527.774</v>
      </c>
      <c r="M40" s="156"/>
      <c r="N40" s="150"/>
      <c r="O40" s="149"/>
      <c r="P40" s="149"/>
      <c r="Q40" s="149"/>
      <c r="R40" s="156">
        <f>P36+Q36+R36</f>
        <v>322253.33999999997</v>
      </c>
      <c r="S40" s="156"/>
      <c r="T40" s="150"/>
      <c r="U40" s="149"/>
      <c r="V40" s="149"/>
      <c r="W40" s="149"/>
      <c r="X40" s="156">
        <f>V36+W36+X36</f>
        <v>0</v>
      </c>
      <c r="Y40" s="157"/>
      <c r="Z40" s="147"/>
      <c r="AA40" s="85"/>
      <c r="AB40" s="40"/>
    </row>
    <row r="41" spans="1:27" ht="13.5" thickBot="1">
      <c r="A41" s="158"/>
      <c r="B41" s="159"/>
      <c r="C41" s="159"/>
      <c r="D41" s="159"/>
      <c r="E41" s="159"/>
      <c r="F41" s="159"/>
      <c r="G41" s="159"/>
      <c r="H41" s="159"/>
      <c r="I41" s="160"/>
      <c r="J41" s="160"/>
      <c r="K41" s="160"/>
      <c r="L41" s="160"/>
      <c r="M41" s="160"/>
      <c r="N41" s="160"/>
      <c r="O41" s="160"/>
      <c r="P41" s="160"/>
      <c r="Q41" s="160"/>
      <c r="R41" s="160"/>
      <c r="S41" s="160"/>
      <c r="T41" s="160"/>
      <c r="U41" s="160"/>
      <c r="V41" s="160"/>
      <c r="W41" s="160"/>
      <c r="X41" s="160"/>
      <c r="Y41" s="160"/>
      <c r="Z41" s="161"/>
      <c r="AA41" s="85"/>
    </row>
    <row r="42" spans="1:26" ht="12.75">
      <c r="A42" s="30"/>
      <c r="B42" s="30"/>
      <c r="C42" s="30"/>
      <c r="D42" s="30"/>
      <c r="E42" s="30"/>
      <c r="F42" s="30"/>
      <c r="G42" s="30"/>
      <c r="H42" s="30"/>
      <c r="I42" s="30"/>
      <c r="J42" s="30"/>
      <c r="K42" s="30"/>
      <c r="L42" s="30"/>
      <c r="M42" s="30"/>
      <c r="N42" s="30"/>
      <c r="O42" s="30"/>
      <c r="P42" s="30"/>
      <c r="Q42" s="30"/>
      <c r="R42" s="30"/>
      <c r="S42" s="30"/>
      <c r="T42" s="30"/>
      <c r="U42" s="30"/>
      <c r="V42" s="30"/>
      <c r="W42" s="30"/>
      <c r="X42" s="30"/>
      <c r="Y42" s="30"/>
      <c r="Z42" s="30"/>
    </row>
    <row r="43" spans="1:26" ht="12.75">
      <c r="A43" s="30"/>
      <c r="B43" s="30"/>
      <c r="C43" s="30"/>
      <c r="D43" s="30"/>
      <c r="E43" s="30"/>
      <c r="F43" s="30"/>
      <c r="G43" s="30"/>
      <c r="H43" s="30"/>
      <c r="I43" s="30"/>
      <c r="J43" s="30"/>
      <c r="K43" s="30"/>
      <c r="L43" s="30"/>
      <c r="M43" s="30"/>
      <c r="N43" s="30"/>
      <c r="O43" s="30"/>
      <c r="P43" s="30"/>
      <c r="Q43" s="30"/>
      <c r="R43" s="30"/>
      <c r="S43" s="30"/>
      <c r="T43" s="30"/>
      <c r="U43" s="30"/>
      <c r="V43" s="30"/>
      <c r="W43" s="30"/>
      <c r="X43" s="30"/>
      <c r="Y43" s="30"/>
      <c r="Z43" s="30"/>
    </row>
    <row r="44" spans="1:26" ht="12.75">
      <c r="A44" s="30"/>
      <c r="B44" s="30"/>
      <c r="C44" s="30"/>
      <c r="D44" s="30"/>
      <c r="E44" s="30"/>
      <c r="F44" s="30"/>
      <c r="G44" s="30"/>
      <c r="H44" s="30"/>
      <c r="I44" s="30"/>
      <c r="J44" s="30"/>
      <c r="K44" s="30"/>
      <c r="L44" s="30"/>
      <c r="M44" s="30"/>
      <c r="N44" s="30"/>
      <c r="O44" s="30"/>
      <c r="P44" s="30"/>
      <c r="Q44" s="30"/>
      <c r="R44" s="30"/>
      <c r="S44" s="30"/>
      <c r="T44" s="30"/>
      <c r="U44" s="30"/>
      <c r="V44" s="30"/>
      <c r="W44" s="30"/>
      <c r="X44" s="30"/>
      <c r="Y44" s="30"/>
      <c r="Z44" s="30"/>
    </row>
    <row r="45" spans="1:26" ht="12.75">
      <c r="A45" s="30"/>
      <c r="B45" s="30"/>
      <c r="C45" s="30"/>
      <c r="D45" s="30"/>
      <c r="E45" s="30"/>
      <c r="F45" s="30"/>
      <c r="G45" s="30"/>
      <c r="H45" s="30"/>
      <c r="I45" s="30"/>
      <c r="J45" s="70"/>
      <c r="K45" s="70"/>
      <c r="L45" s="70"/>
      <c r="M45" s="70"/>
      <c r="N45" s="69"/>
      <c r="O45" s="31"/>
      <c r="P45" s="31"/>
      <c r="Q45" s="31"/>
      <c r="R45" s="31"/>
      <c r="S45" s="31"/>
      <c r="T45" s="69"/>
      <c r="U45" s="69"/>
      <c r="V45" s="70"/>
      <c r="W45" s="70"/>
      <c r="X45" s="30"/>
      <c r="Y45" s="31"/>
      <c r="Z45" s="30"/>
    </row>
    <row r="46" spans="1:26" ht="31.5" customHeight="1">
      <c r="A46" s="30"/>
      <c r="B46" s="30"/>
      <c r="C46" s="511" t="s">
        <v>401</v>
      </c>
      <c r="D46" s="511"/>
      <c r="E46" s="511"/>
      <c r="F46" s="511"/>
      <c r="G46" s="30"/>
      <c r="H46" s="30"/>
      <c r="I46" s="30"/>
      <c r="J46" s="511" t="s">
        <v>403</v>
      </c>
      <c r="K46" s="511"/>
      <c r="L46" s="511"/>
      <c r="M46" s="511"/>
      <c r="N46" s="511"/>
      <c r="O46" s="31"/>
      <c r="P46" s="30"/>
      <c r="Q46" s="30"/>
      <c r="R46" s="30"/>
      <c r="S46" s="71"/>
      <c r="T46" s="552" t="s">
        <v>402</v>
      </c>
      <c r="U46" s="553"/>
      <c r="V46" s="553"/>
      <c r="W46" s="553"/>
      <c r="X46" s="30"/>
      <c r="Y46" s="71"/>
      <c r="Z46" s="30"/>
    </row>
    <row r="47" spans="1:26" ht="12.75">
      <c r="A47" s="30"/>
      <c r="B47" s="30"/>
      <c r="C47" s="30"/>
      <c r="D47" s="30"/>
      <c r="E47" s="30"/>
      <c r="F47" s="30"/>
      <c r="G47" s="30"/>
      <c r="H47" s="30"/>
      <c r="I47" s="30"/>
      <c r="J47" s="30"/>
      <c r="K47" s="30"/>
      <c r="L47" s="30"/>
      <c r="M47" s="30"/>
      <c r="N47" s="30"/>
      <c r="O47" s="30"/>
      <c r="P47" s="30"/>
      <c r="Q47" s="30"/>
      <c r="R47" s="30"/>
      <c r="S47" s="30"/>
      <c r="T47" s="30"/>
      <c r="U47" s="30"/>
      <c r="V47" s="30"/>
      <c r="W47" s="30"/>
      <c r="X47" s="30"/>
      <c r="Y47" s="30"/>
      <c r="Z47" s="30"/>
    </row>
    <row r="48" spans="1:26" ht="12.75">
      <c r="A48" s="30"/>
      <c r="B48" s="30"/>
      <c r="C48" s="30"/>
      <c r="D48" s="30"/>
      <c r="E48" s="30"/>
      <c r="F48" s="30"/>
      <c r="G48" s="30"/>
      <c r="H48" s="30"/>
      <c r="I48" s="30"/>
      <c r="J48" s="30"/>
      <c r="K48" s="30"/>
      <c r="L48" s="30"/>
      <c r="M48" s="30"/>
      <c r="N48" s="30"/>
      <c r="O48" s="30"/>
      <c r="P48" s="30"/>
      <c r="Q48" s="30"/>
      <c r="R48" s="30"/>
      <c r="S48" s="30"/>
      <c r="T48" s="30"/>
      <c r="U48" s="30"/>
      <c r="V48" s="30"/>
      <c r="W48" s="30"/>
      <c r="X48" s="30"/>
      <c r="Y48" s="30"/>
      <c r="Z48" s="30"/>
    </row>
    <row r="49" spans="1:26" ht="12.75">
      <c r="A49" s="30"/>
      <c r="B49" s="30"/>
      <c r="C49" s="30"/>
      <c r="D49" s="30"/>
      <c r="E49" s="30"/>
      <c r="F49" s="30"/>
      <c r="G49" s="30"/>
      <c r="H49" s="30"/>
      <c r="I49" s="30"/>
      <c r="J49" s="30"/>
      <c r="K49" s="30"/>
      <c r="L49" s="30"/>
      <c r="M49" s="30"/>
      <c r="N49" s="30"/>
      <c r="O49" s="30"/>
      <c r="P49" s="30"/>
      <c r="Q49" s="30"/>
      <c r="R49" s="30"/>
      <c r="S49" s="30"/>
      <c r="T49" s="30"/>
      <c r="U49" s="30"/>
      <c r="V49" s="30"/>
      <c r="W49" s="30"/>
      <c r="X49" s="30"/>
      <c r="Y49" s="30"/>
      <c r="Z49" s="30"/>
    </row>
    <row r="50" spans="1:28" ht="29.25" customHeight="1">
      <c r="A50" s="554" t="s">
        <v>244</v>
      </c>
      <c r="B50" s="555"/>
      <c r="C50" s="555"/>
      <c r="D50" s="555"/>
      <c r="E50" s="555"/>
      <c r="F50" s="555"/>
      <c r="G50" s="555"/>
      <c r="H50" s="555"/>
      <c r="I50" s="555"/>
      <c r="J50" s="555"/>
      <c r="K50" s="555"/>
      <c r="L50" s="555"/>
      <c r="M50" s="555"/>
      <c r="N50" s="555"/>
      <c r="O50" s="555"/>
      <c r="P50" s="555"/>
      <c r="Q50" s="555"/>
      <c r="R50" s="555"/>
      <c r="S50" s="555"/>
      <c r="T50" s="555"/>
      <c r="U50" s="555"/>
      <c r="V50" s="555"/>
      <c r="W50" s="555"/>
      <c r="X50" s="555"/>
      <c r="Y50" s="555"/>
      <c r="Z50" s="555"/>
      <c r="AB50" s="41"/>
    </row>
    <row r="51" spans="1:26" ht="12.75">
      <c r="A51" s="30"/>
      <c r="B51" s="30"/>
      <c r="C51" s="30"/>
      <c r="D51" s="30"/>
      <c r="E51" s="30"/>
      <c r="F51" s="30"/>
      <c r="G51" s="30"/>
      <c r="H51" s="30"/>
      <c r="I51" s="30"/>
      <c r="J51" s="30"/>
      <c r="K51" s="30"/>
      <c r="L51" s="30"/>
      <c r="M51" s="30"/>
      <c r="N51" s="30"/>
      <c r="O51" s="30"/>
      <c r="P51" s="30"/>
      <c r="Q51" s="30"/>
      <c r="R51" s="30"/>
      <c r="S51" s="30"/>
      <c r="T51" s="30"/>
      <c r="U51" s="30"/>
      <c r="V51" s="30"/>
      <c r="W51" s="30"/>
      <c r="X51" s="30"/>
      <c r="Y51" s="30"/>
      <c r="Z51" s="30"/>
    </row>
    <row r="52" spans="1:26" ht="12.75">
      <c r="A52" s="242" t="s">
        <v>188</v>
      </c>
      <c r="B52" s="550"/>
      <c r="C52" s="551"/>
      <c r="D52" s="551"/>
      <c r="E52" s="551"/>
      <c r="F52" s="551"/>
      <c r="G52" s="551"/>
      <c r="H52" s="551"/>
      <c r="I52" s="551"/>
      <c r="J52" s="551"/>
      <c r="K52" s="551"/>
      <c r="L52" s="551"/>
      <c r="M52" s="551"/>
      <c r="N52" s="551"/>
      <c r="O52" s="551"/>
      <c r="P52" s="551"/>
      <c r="Q52" s="551"/>
      <c r="R52" s="551"/>
      <c r="S52" s="551"/>
      <c r="T52" s="551"/>
      <c r="U52" s="551"/>
      <c r="V52" s="551"/>
      <c r="W52" s="551"/>
      <c r="X52" s="551"/>
      <c r="Y52" s="551"/>
      <c r="Z52" s="551"/>
    </row>
    <row r="53" spans="1:26" ht="12.75">
      <c r="A53" s="236" t="s">
        <v>246</v>
      </c>
      <c r="B53" s="30"/>
      <c r="C53" s="30"/>
      <c r="D53" s="30"/>
      <c r="E53" s="30"/>
      <c r="F53" s="30"/>
      <c r="G53" s="30"/>
      <c r="H53" s="30"/>
      <c r="I53" s="30"/>
      <c r="J53" s="30"/>
      <c r="K53" s="30"/>
      <c r="L53" s="30"/>
      <c r="M53" s="30"/>
      <c r="N53" s="30"/>
      <c r="O53" s="30"/>
      <c r="P53" s="30"/>
      <c r="Q53" s="30"/>
      <c r="R53" s="30"/>
      <c r="S53" s="30"/>
      <c r="T53" s="30"/>
      <c r="U53" s="30"/>
      <c r="V53" s="30"/>
      <c r="W53" s="30"/>
      <c r="X53" s="30"/>
      <c r="Y53" s="30"/>
      <c r="Z53" s="30"/>
    </row>
    <row r="54" spans="1:26" ht="12.75">
      <c r="A54" s="30"/>
      <c r="B54" s="30"/>
      <c r="C54" s="30"/>
      <c r="D54" s="30"/>
      <c r="E54" s="30"/>
      <c r="F54" s="30"/>
      <c r="G54" s="30"/>
      <c r="H54" s="30"/>
      <c r="I54" s="30"/>
      <c r="J54" s="30"/>
      <c r="K54" s="30"/>
      <c r="L54" s="30"/>
      <c r="M54" s="30"/>
      <c r="N54" s="30"/>
      <c r="O54" s="30"/>
      <c r="P54" s="30"/>
      <c r="Q54" s="30"/>
      <c r="R54" s="30"/>
      <c r="S54" s="30"/>
      <c r="T54" s="30"/>
      <c r="U54" s="30"/>
      <c r="V54" s="30"/>
      <c r="W54" s="30"/>
      <c r="X54" s="30"/>
      <c r="Y54" s="30"/>
      <c r="Z54" s="30"/>
    </row>
  </sheetData>
  <sheetProtection/>
  <mergeCells count="72">
    <mergeCell ref="A38:B38"/>
    <mergeCell ref="A36:B36"/>
    <mergeCell ref="A11:A12"/>
    <mergeCell ref="A14:A15"/>
    <mergeCell ref="A26:A27"/>
    <mergeCell ref="A32:A33"/>
    <mergeCell ref="A17:A18"/>
    <mergeCell ref="A20:A21"/>
    <mergeCell ref="A23:A24"/>
    <mergeCell ref="B19:B20"/>
    <mergeCell ref="B22:B23"/>
    <mergeCell ref="B25:B26"/>
    <mergeCell ref="B31:B32"/>
    <mergeCell ref="B10:B11"/>
    <mergeCell ref="B13:B14"/>
    <mergeCell ref="B28:B29"/>
    <mergeCell ref="B52:Z52"/>
    <mergeCell ref="Z13:Z15"/>
    <mergeCell ref="Z22:Z24"/>
    <mergeCell ref="J46:N46"/>
    <mergeCell ref="T46:W46"/>
    <mergeCell ref="H16:H18"/>
    <mergeCell ref="N16:N18"/>
    <mergeCell ref="A50:Z50"/>
    <mergeCell ref="N13:N15"/>
    <mergeCell ref="N31:N33"/>
    <mergeCell ref="T13:T15"/>
    <mergeCell ref="T31:T33"/>
    <mergeCell ref="Z16:Z18"/>
    <mergeCell ref="Z19:Z21"/>
    <mergeCell ref="Z31:Z33"/>
    <mergeCell ref="A40:B40"/>
    <mergeCell ref="H8:H9"/>
    <mergeCell ref="H31:H33"/>
    <mergeCell ref="N22:N24"/>
    <mergeCell ref="T22:T24"/>
    <mergeCell ref="N19:N21"/>
    <mergeCell ref="H25:H27"/>
    <mergeCell ref="N25:N27"/>
    <mergeCell ref="T25:T27"/>
    <mergeCell ref="Z10:Z12"/>
    <mergeCell ref="V8:X8"/>
    <mergeCell ref="H10:H12"/>
    <mergeCell ref="J7:N7"/>
    <mergeCell ref="Z25:Z27"/>
    <mergeCell ref="T19:T21"/>
    <mergeCell ref="H13:H15"/>
    <mergeCell ref="H19:H21"/>
    <mergeCell ref="N10:N12"/>
    <mergeCell ref="T10:T12"/>
    <mergeCell ref="T16:T18"/>
    <mergeCell ref="H22:H24"/>
    <mergeCell ref="N8:N9"/>
    <mergeCell ref="D7:H7"/>
    <mergeCell ref="D8:F8"/>
    <mergeCell ref="J8:L8"/>
    <mergeCell ref="C46:F46"/>
    <mergeCell ref="B16:B17"/>
    <mergeCell ref="A1:N1"/>
    <mergeCell ref="B7:B9"/>
    <mergeCell ref="C7:C9"/>
    <mergeCell ref="A6:Z6"/>
    <mergeCell ref="A2:J2"/>
    <mergeCell ref="A3:H3"/>
    <mergeCell ref="A4:H4"/>
    <mergeCell ref="A5:H5"/>
    <mergeCell ref="P8:R8"/>
    <mergeCell ref="P7:T7"/>
    <mergeCell ref="Z8:Z9"/>
    <mergeCell ref="V7:Z7"/>
    <mergeCell ref="A7:A9"/>
    <mergeCell ref="T8:T9"/>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paperSize="9" scale="46" r:id="rId1"/>
</worksheet>
</file>

<file path=xl/worksheets/sheet5.xml><?xml version="1.0" encoding="utf-8"?>
<worksheet xmlns="http://schemas.openxmlformats.org/spreadsheetml/2006/main" xmlns:r="http://schemas.openxmlformats.org/officeDocument/2006/relationships">
  <sheetPr>
    <tabColor theme="2" tint="-0.4999699890613556"/>
    <pageSetUpPr fitToPage="1"/>
  </sheetPr>
  <dimension ref="A1:AB468"/>
  <sheetViews>
    <sheetView zoomScalePageLayoutView="0" workbookViewId="0" topLeftCell="A1">
      <selection activeCell="U12" sqref="U12"/>
    </sheetView>
  </sheetViews>
  <sheetFormatPr defaultColWidth="11.421875" defaultRowHeight="12.75"/>
  <cols>
    <col min="1" max="2" width="20.00390625" style="0" customWidth="1"/>
    <col min="3" max="3" width="34.57421875" style="0" customWidth="1"/>
    <col min="4" max="4" width="0.9921875" style="0" customWidth="1"/>
    <col min="5" max="5" width="14.7109375" style="0" customWidth="1"/>
    <col min="6" max="6" width="0.9921875" style="0" customWidth="1"/>
    <col min="7" max="9" width="10.8515625" style="0" customWidth="1"/>
    <col min="10" max="10" width="0.9921875" style="0" customWidth="1"/>
    <col min="11" max="13" width="10.8515625" style="0" customWidth="1"/>
    <col min="14" max="14" width="0.9921875" style="0" customWidth="1"/>
    <col min="15" max="15" width="19.421875" style="0" customWidth="1"/>
    <col min="16" max="16" width="0.9921875" style="0" customWidth="1"/>
    <col min="17" max="17" width="16.8515625" style="0" customWidth="1"/>
    <col min="18" max="18" width="0.9921875" style="0" customWidth="1"/>
    <col min="19" max="19" width="12.7109375" style="0" customWidth="1"/>
    <col min="20" max="20" width="13.00390625" style="0" customWidth="1"/>
    <col min="21" max="21" width="13.140625" style="0" customWidth="1"/>
    <col min="22" max="22" width="13.8515625" style="0" bestFit="1" customWidth="1"/>
    <col min="24" max="24" width="12.7109375" style="0" bestFit="1" customWidth="1"/>
  </cols>
  <sheetData>
    <row r="1" spans="1:22" ht="18.75" customHeight="1">
      <c r="A1" s="573" t="s">
        <v>0</v>
      </c>
      <c r="B1" s="573"/>
      <c r="C1" s="573"/>
      <c r="D1" s="573"/>
      <c r="E1" s="573"/>
      <c r="F1" s="573"/>
      <c r="G1" s="573"/>
      <c r="H1" s="573"/>
      <c r="I1" s="573"/>
      <c r="J1" s="573"/>
      <c r="K1" s="573"/>
      <c r="L1" s="573"/>
      <c r="M1" s="573"/>
      <c r="N1" s="573"/>
      <c r="O1" s="573"/>
      <c r="P1" s="573"/>
      <c r="Q1" s="573"/>
      <c r="R1" s="573"/>
      <c r="S1" s="573"/>
      <c r="T1" s="573"/>
      <c r="U1" s="573"/>
      <c r="V1" s="343"/>
    </row>
    <row r="2" spans="1:22" ht="12" customHeight="1">
      <c r="A2" s="574" t="s">
        <v>74</v>
      </c>
      <c r="B2" s="574"/>
      <c r="C2" s="575"/>
      <c r="D2" s="575"/>
      <c r="E2" s="575"/>
      <c r="F2" s="575"/>
      <c r="G2" s="575"/>
      <c r="H2" s="575"/>
      <c r="I2" s="575"/>
      <c r="J2" s="575"/>
      <c r="K2" s="575"/>
      <c r="L2" s="575"/>
      <c r="M2" s="575"/>
      <c r="N2" s="575"/>
      <c r="O2" s="575"/>
      <c r="P2" s="575"/>
      <c r="Q2" s="575"/>
      <c r="R2" s="575"/>
      <c r="S2" s="343"/>
      <c r="T2" s="343"/>
      <c r="U2" s="343"/>
      <c r="V2" s="343"/>
    </row>
    <row r="3" spans="1:22" ht="14.25" customHeight="1">
      <c r="A3" s="576" t="s">
        <v>198</v>
      </c>
      <c r="B3" s="576"/>
      <c r="C3" s="575"/>
      <c r="D3" s="575"/>
      <c r="E3" s="575"/>
      <c r="F3" s="575"/>
      <c r="G3" s="575"/>
      <c r="H3" s="575"/>
      <c r="I3" s="575"/>
      <c r="J3" s="575"/>
      <c r="K3" s="575"/>
      <c r="L3" s="575"/>
      <c r="M3" s="575"/>
      <c r="N3" s="575"/>
      <c r="O3" s="575"/>
      <c r="P3" s="575"/>
      <c r="Q3" s="575"/>
      <c r="R3" s="575"/>
      <c r="S3" s="575"/>
      <c r="T3" s="575"/>
      <c r="U3" s="575"/>
      <c r="V3" s="344"/>
    </row>
    <row r="4" spans="1:22" ht="13.5" customHeight="1">
      <c r="A4" s="577" t="s">
        <v>1</v>
      </c>
      <c r="B4" s="577"/>
      <c r="C4" s="578"/>
      <c r="D4" s="578"/>
      <c r="E4" s="578"/>
      <c r="F4" s="578"/>
      <c r="G4" s="578"/>
      <c r="H4" s="578"/>
      <c r="I4" s="578"/>
      <c r="J4" s="578"/>
      <c r="K4" s="578"/>
      <c r="L4" s="578"/>
      <c r="M4" s="578"/>
      <c r="N4" s="578"/>
      <c r="O4" s="578"/>
      <c r="P4" s="578"/>
      <c r="Q4" s="578"/>
      <c r="R4" s="578"/>
      <c r="S4" s="578"/>
      <c r="T4" s="578"/>
      <c r="U4" s="578"/>
      <c r="V4" s="345"/>
    </row>
    <row r="5" spans="1:22" ht="14.25" customHeight="1">
      <c r="A5" s="579" t="s">
        <v>199</v>
      </c>
      <c r="B5" s="579"/>
      <c r="C5" s="580"/>
      <c r="D5" s="580"/>
      <c r="E5" s="580"/>
      <c r="F5" s="580"/>
      <c r="G5" s="580"/>
      <c r="H5" s="580"/>
      <c r="I5" s="580"/>
      <c r="J5" s="580"/>
      <c r="K5" s="580"/>
      <c r="L5" s="580"/>
      <c r="M5" s="580"/>
      <c r="N5" s="580"/>
      <c r="O5" s="580"/>
      <c r="P5" s="580"/>
      <c r="Q5" s="580"/>
      <c r="R5" s="580"/>
      <c r="S5" s="580"/>
      <c r="T5" s="580"/>
      <c r="U5" s="580"/>
      <c r="V5" s="345"/>
    </row>
    <row r="6" spans="1:23" ht="18">
      <c r="A6" s="581" t="s">
        <v>186</v>
      </c>
      <c r="B6" s="582"/>
      <c r="C6" s="582"/>
      <c r="D6" s="582"/>
      <c r="E6" s="582"/>
      <c r="F6" s="582"/>
      <c r="G6" s="582"/>
      <c r="H6" s="582"/>
      <c r="I6" s="582"/>
      <c r="J6" s="582"/>
      <c r="K6" s="582"/>
      <c r="L6" s="582"/>
      <c r="M6" s="582"/>
      <c r="N6" s="582"/>
      <c r="O6" s="582"/>
      <c r="P6" s="582"/>
      <c r="Q6" s="583"/>
      <c r="R6" s="330"/>
      <c r="S6" s="584" t="s">
        <v>197</v>
      </c>
      <c r="T6" s="582"/>
      <c r="U6" s="582"/>
      <c r="V6" s="583"/>
      <c r="W6" s="24"/>
    </row>
    <row r="7" spans="1:22" ht="30" customHeight="1">
      <c r="A7" s="566" t="s">
        <v>2</v>
      </c>
      <c r="B7" s="443"/>
      <c r="C7" s="570" t="s">
        <v>3</v>
      </c>
      <c r="D7" s="571"/>
      <c r="E7" s="571"/>
      <c r="F7" s="571"/>
      <c r="G7" s="571"/>
      <c r="H7" s="571"/>
      <c r="I7" s="571"/>
      <c r="J7" s="571"/>
      <c r="K7" s="571"/>
      <c r="L7" s="571"/>
      <c r="M7" s="571"/>
      <c r="N7" s="571"/>
      <c r="O7" s="571"/>
      <c r="P7" s="571"/>
      <c r="Q7" s="572"/>
      <c r="R7" s="22"/>
      <c r="S7" s="336"/>
      <c r="T7" s="337"/>
      <c r="U7" s="337"/>
      <c r="V7" s="338"/>
    </row>
    <row r="8" spans="1:22" ht="25.5" customHeight="1">
      <c r="A8" s="567"/>
      <c r="B8" s="442"/>
      <c r="C8" s="568" t="s">
        <v>75</v>
      </c>
      <c r="D8" s="332"/>
      <c r="E8" s="568" t="s">
        <v>4</v>
      </c>
      <c r="F8" s="334"/>
      <c r="G8" s="585" t="s">
        <v>5</v>
      </c>
      <c r="H8" s="586"/>
      <c r="I8" s="587"/>
      <c r="J8" s="18"/>
      <c r="K8" s="569" t="s">
        <v>76</v>
      </c>
      <c r="L8" s="569"/>
      <c r="M8" s="569"/>
      <c r="N8" s="20"/>
      <c r="O8" s="569" t="s">
        <v>6</v>
      </c>
      <c r="P8" s="20"/>
      <c r="Q8" s="569" t="s">
        <v>7</v>
      </c>
      <c r="R8" s="20"/>
      <c r="S8" s="569" t="s">
        <v>8</v>
      </c>
      <c r="T8" s="569"/>
      <c r="U8" s="569"/>
      <c r="V8" s="569"/>
    </row>
    <row r="9" spans="1:22" ht="27.75" customHeight="1">
      <c r="A9" s="567"/>
      <c r="B9" s="442"/>
      <c r="C9" s="568"/>
      <c r="D9" s="333"/>
      <c r="E9" s="568"/>
      <c r="F9" s="335"/>
      <c r="G9" s="29" t="s">
        <v>9</v>
      </c>
      <c r="H9" s="29" t="s">
        <v>10</v>
      </c>
      <c r="I9" s="29" t="s">
        <v>11</v>
      </c>
      <c r="J9" s="19"/>
      <c r="K9" s="29" t="s">
        <v>9</v>
      </c>
      <c r="L9" s="29" t="s">
        <v>10</v>
      </c>
      <c r="M9" s="29" t="s">
        <v>11</v>
      </c>
      <c r="N9" s="21"/>
      <c r="O9" s="566"/>
      <c r="P9" s="21"/>
      <c r="Q9" s="566"/>
      <c r="R9" s="21"/>
      <c r="S9" s="29" t="s">
        <v>9</v>
      </c>
      <c r="T9" s="29" t="s">
        <v>10</v>
      </c>
      <c r="U9" s="29" t="s">
        <v>11</v>
      </c>
      <c r="V9" s="172" t="s">
        <v>167</v>
      </c>
    </row>
    <row r="10" spans="1:25" s="7" customFormat="1" ht="6" customHeight="1" thickBot="1">
      <c r="A10" s="563"/>
      <c r="B10" s="564"/>
      <c r="C10" s="564"/>
      <c r="D10" s="564"/>
      <c r="E10" s="564"/>
      <c r="F10" s="564"/>
      <c r="G10" s="564"/>
      <c r="H10" s="564"/>
      <c r="I10" s="564"/>
      <c r="J10" s="564"/>
      <c r="K10" s="564"/>
      <c r="L10" s="564"/>
      <c r="M10" s="564"/>
      <c r="N10" s="564"/>
      <c r="O10" s="564"/>
      <c r="P10" s="564"/>
      <c r="Q10" s="564"/>
      <c r="R10" s="564"/>
      <c r="S10" s="564"/>
      <c r="T10" s="564"/>
      <c r="U10" s="564"/>
      <c r="V10" s="565"/>
      <c r="Y10"/>
    </row>
    <row r="11" spans="1:25" s="7" customFormat="1" ht="13.5" customHeight="1">
      <c r="A11" s="92" t="str">
        <f>'FRACCION I 2019'!A11</f>
        <v>U. A. de Hidalgo</v>
      </c>
      <c r="B11" s="444"/>
      <c r="C11" s="358"/>
      <c r="D11" s="358"/>
      <c r="E11" s="359"/>
      <c r="F11" s="360"/>
      <c r="G11" s="361"/>
      <c r="H11" s="361"/>
      <c r="I11" s="361"/>
      <c r="J11" s="362"/>
      <c r="K11" s="361"/>
      <c r="L11" s="361"/>
      <c r="M11" s="361"/>
      <c r="N11" s="362"/>
      <c r="O11" s="363"/>
      <c r="P11" s="46"/>
      <c r="Q11" s="44"/>
      <c r="R11" s="43"/>
      <c r="S11" s="46">
        <f>G11*K11</f>
        <v>0</v>
      </c>
      <c r="T11" s="46">
        <f>H11*L11</f>
        <v>0</v>
      </c>
      <c r="U11" s="46">
        <f>I11*M11</f>
        <v>0</v>
      </c>
      <c r="V11" s="49">
        <f>S11+T11+U11</f>
        <v>0</v>
      </c>
      <c r="X11" s="204"/>
      <c r="Y11" s="204"/>
    </row>
    <row r="12" spans="1:25" s="7" customFormat="1" ht="22.5">
      <c r="A12" s="27" t="s">
        <v>185</v>
      </c>
      <c r="B12" s="42" t="s">
        <v>248</v>
      </c>
      <c r="C12" s="364" t="s">
        <v>249</v>
      </c>
      <c r="D12" s="365"/>
      <c r="E12" s="366" t="s">
        <v>249</v>
      </c>
      <c r="F12" s="367"/>
      <c r="G12" s="368">
        <v>472603.5503904513</v>
      </c>
      <c r="H12" s="368">
        <v>534707.9627997435</v>
      </c>
      <c r="I12" s="368">
        <v>83551.65660221703</v>
      </c>
      <c r="J12" s="369"/>
      <c r="K12" s="368">
        <v>92</v>
      </c>
      <c r="L12" s="368">
        <v>93</v>
      </c>
      <c r="M12" s="368">
        <v>0</v>
      </c>
      <c r="N12" s="369"/>
      <c r="O12" s="369" t="s">
        <v>250</v>
      </c>
      <c r="P12" s="48"/>
      <c r="Q12" s="42" t="s">
        <v>251</v>
      </c>
      <c r="R12" s="45"/>
      <c r="S12" s="47">
        <v>472603.5503904513</v>
      </c>
      <c r="T12" s="47">
        <v>534707.9627997435</v>
      </c>
      <c r="U12" s="47">
        <v>83551.65660221703</v>
      </c>
      <c r="V12" s="50">
        <v>1090863.1697924118</v>
      </c>
      <c r="X12" s="204"/>
      <c r="Y12" s="204"/>
    </row>
    <row r="13" spans="1:25" s="7" customFormat="1" ht="22.5">
      <c r="A13" s="27" t="s">
        <v>185</v>
      </c>
      <c r="B13" s="42" t="s">
        <v>248</v>
      </c>
      <c r="C13" s="364" t="s">
        <v>252</v>
      </c>
      <c r="D13" s="365"/>
      <c r="E13" s="366" t="s">
        <v>252</v>
      </c>
      <c r="F13" s="367"/>
      <c r="G13" s="368">
        <v>351512.744703257</v>
      </c>
      <c r="H13" s="368">
        <v>384614.3807003876</v>
      </c>
      <c r="I13" s="368">
        <v>60098.54143987804</v>
      </c>
      <c r="J13" s="369"/>
      <c r="K13" s="368">
        <v>40</v>
      </c>
      <c r="L13" s="368">
        <v>40</v>
      </c>
      <c r="M13" s="368">
        <v>0</v>
      </c>
      <c r="N13" s="369"/>
      <c r="O13" s="369" t="s">
        <v>252</v>
      </c>
      <c r="P13" s="48"/>
      <c r="Q13" s="42" t="s">
        <v>251</v>
      </c>
      <c r="R13" s="45"/>
      <c r="S13" s="47">
        <v>351512.744703257</v>
      </c>
      <c r="T13" s="47">
        <v>384614.3807003876</v>
      </c>
      <c r="U13" s="47">
        <v>60098.54143987804</v>
      </c>
      <c r="V13" s="50">
        <v>796225.6668435226</v>
      </c>
      <c r="X13" s="204"/>
      <c r="Y13" s="204"/>
    </row>
    <row r="14" spans="1:25" s="7" customFormat="1" ht="22.5">
      <c r="A14" s="27" t="s">
        <v>185</v>
      </c>
      <c r="B14" s="42" t="s">
        <v>248</v>
      </c>
      <c r="C14" s="364" t="s">
        <v>253</v>
      </c>
      <c r="D14" s="365"/>
      <c r="E14" s="366" t="s">
        <v>253</v>
      </c>
      <c r="F14" s="367"/>
      <c r="G14" s="368">
        <v>162068.84840827223</v>
      </c>
      <c r="H14" s="368">
        <v>177348.1526232008</v>
      </c>
      <c r="I14" s="368">
        <v>27711.822112065158</v>
      </c>
      <c r="J14" s="369"/>
      <c r="K14" s="368">
        <v>10</v>
      </c>
      <c r="L14" s="368">
        <v>10</v>
      </c>
      <c r="M14" s="368">
        <v>0</v>
      </c>
      <c r="N14" s="369"/>
      <c r="O14" s="369" t="s">
        <v>253</v>
      </c>
      <c r="P14" s="48"/>
      <c r="Q14" s="42" t="s">
        <v>251</v>
      </c>
      <c r="R14" s="45"/>
      <c r="S14" s="47">
        <v>162068.84840827223</v>
      </c>
      <c r="T14" s="47">
        <v>177348.1526232008</v>
      </c>
      <c r="U14" s="47">
        <v>27711.822112065158</v>
      </c>
      <c r="V14" s="50">
        <v>367128.8231435382</v>
      </c>
      <c r="X14" s="204"/>
      <c r="Y14" s="204"/>
    </row>
    <row r="15" spans="1:25" s="7" customFormat="1" ht="22.5">
      <c r="A15" s="27" t="s">
        <v>185</v>
      </c>
      <c r="B15" s="42" t="s">
        <v>248</v>
      </c>
      <c r="C15" s="364" t="s">
        <v>254</v>
      </c>
      <c r="D15" s="365"/>
      <c r="E15" s="366" t="s">
        <v>254</v>
      </c>
      <c r="F15" s="367"/>
      <c r="G15" s="368">
        <v>1897699.0676613625</v>
      </c>
      <c r="H15" s="368">
        <v>3618210.33006232</v>
      </c>
      <c r="I15" s="368">
        <v>565369.3007096288</v>
      </c>
      <c r="J15" s="369"/>
      <c r="K15" s="368">
        <v>358</v>
      </c>
      <c r="L15" s="368">
        <v>567</v>
      </c>
      <c r="M15" s="368">
        <v>0</v>
      </c>
      <c r="N15" s="369"/>
      <c r="O15" s="369" t="s">
        <v>254</v>
      </c>
      <c r="P15" s="48"/>
      <c r="Q15" s="42" t="s">
        <v>251</v>
      </c>
      <c r="R15" s="45"/>
      <c r="S15" s="47">
        <v>1897699.0676613625</v>
      </c>
      <c r="T15" s="47">
        <v>3618210.33006232</v>
      </c>
      <c r="U15" s="47">
        <v>565369.3007096288</v>
      </c>
      <c r="V15" s="50">
        <v>6081278.698433311</v>
      </c>
      <c r="X15" s="204"/>
      <c r="Y15" s="204"/>
    </row>
    <row r="16" spans="1:25" s="7" customFormat="1" ht="22.5">
      <c r="A16" s="27" t="s">
        <v>185</v>
      </c>
      <c r="B16" s="42" t="s">
        <v>248</v>
      </c>
      <c r="C16" s="364" t="s">
        <v>255</v>
      </c>
      <c r="D16" s="365"/>
      <c r="E16" s="366" t="s">
        <v>255</v>
      </c>
      <c r="F16" s="367"/>
      <c r="G16" s="368">
        <v>31677.395886658556</v>
      </c>
      <c r="H16" s="368">
        <v>34629.069619549904</v>
      </c>
      <c r="I16" s="368">
        <v>5411.021220176764</v>
      </c>
      <c r="J16" s="369"/>
      <c r="K16" s="368">
        <v>2</v>
      </c>
      <c r="L16" s="368">
        <v>2</v>
      </c>
      <c r="M16" s="368">
        <v>0</v>
      </c>
      <c r="N16" s="369"/>
      <c r="O16" s="369" t="s">
        <v>252</v>
      </c>
      <c r="P16" s="48"/>
      <c r="Q16" s="42" t="s">
        <v>251</v>
      </c>
      <c r="R16" s="45"/>
      <c r="S16" s="47">
        <v>31677.395886658556</v>
      </c>
      <c r="T16" s="47">
        <v>34629.069619549904</v>
      </c>
      <c r="U16" s="47">
        <v>5411.021220176764</v>
      </c>
      <c r="V16" s="50">
        <v>71717.48672638522</v>
      </c>
      <c r="X16" s="204"/>
      <c r="Y16" s="204"/>
    </row>
    <row r="17" spans="1:25" s="7" customFormat="1" ht="22.5">
      <c r="A17" s="27" t="s">
        <v>185</v>
      </c>
      <c r="B17" s="42" t="s">
        <v>256</v>
      </c>
      <c r="C17" s="364" t="s">
        <v>249</v>
      </c>
      <c r="D17" s="365"/>
      <c r="E17" s="366" t="s">
        <v>249</v>
      </c>
      <c r="F17" s="367"/>
      <c r="G17" s="368">
        <v>287780.34371190524</v>
      </c>
      <c r="H17" s="368">
        <v>310098.1114913179</v>
      </c>
      <c r="I17" s="368">
        <v>48454.88140602463</v>
      </c>
      <c r="J17" s="369"/>
      <c r="K17" s="368">
        <v>60</v>
      </c>
      <c r="L17" s="368">
        <v>60</v>
      </c>
      <c r="M17" s="368">
        <v>0</v>
      </c>
      <c r="N17" s="369"/>
      <c r="O17" s="369" t="s">
        <v>250</v>
      </c>
      <c r="P17" s="48"/>
      <c r="Q17" s="42" t="s">
        <v>257</v>
      </c>
      <c r="R17" s="45"/>
      <c r="S17" s="47">
        <v>287780.34371190524</v>
      </c>
      <c r="T17" s="47">
        <v>310098.1114913179</v>
      </c>
      <c r="U17" s="47">
        <v>48454.88140602463</v>
      </c>
      <c r="V17" s="50">
        <v>646333.3366092478</v>
      </c>
      <c r="X17" s="204"/>
      <c r="Y17" s="204"/>
    </row>
    <row r="18" spans="1:25" s="7" customFormat="1" ht="22.5">
      <c r="A18" s="27" t="s">
        <v>185</v>
      </c>
      <c r="B18" s="42" t="s">
        <v>256</v>
      </c>
      <c r="C18" s="364" t="s">
        <v>252</v>
      </c>
      <c r="D18" s="365"/>
      <c r="E18" s="366" t="s">
        <v>252</v>
      </c>
      <c r="F18" s="367"/>
      <c r="G18" s="368">
        <v>283605.434700923</v>
      </c>
      <c r="H18" s="368">
        <v>310254.5674197555</v>
      </c>
      <c r="I18" s="368">
        <v>48479.328679893064</v>
      </c>
      <c r="J18" s="369"/>
      <c r="K18" s="368">
        <v>38</v>
      </c>
      <c r="L18" s="368">
        <v>38</v>
      </c>
      <c r="M18" s="368">
        <v>1</v>
      </c>
      <c r="N18" s="369"/>
      <c r="O18" s="369" t="s">
        <v>252</v>
      </c>
      <c r="P18" s="48"/>
      <c r="Q18" s="42" t="s">
        <v>257</v>
      </c>
      <c r="R18" s="45"/>
      <c r="S18" s="47">
        <v>283605.434700923</v>
      </c>
      <c r="T18" s="47">
        <v>310254.5674197555</v>
      </c>
      <c r="U18" s="47">
        <v>48479.328679893064</v>
      </c>
      <c r="V18" s="50">
        <v>642339.3308005716</v>
      </c>
      <c r="X18" s="204"/>
      <c r="Y18" s="204"/>
    </row>
    <row r="19" spans="1:25" s="7" customFormat="1" ht="22.5">
      <c r="A19" s="27" t="s">
        <v>185</v>
      </c>
      <c r="B19" s="42" t="s">
        <v>256</v>
      </c>
      <c r="C19" s="364" t="s">
        <v>253</v>
      </c>
      <c r="D19" s="365"/>
      <c r="E19" s="366" t="s">
        <v>253</v>
      </c>
      <c r="F19" s="367"/>
      <c r="G19" s="368">
        <v>138462.0123396907</v>
      </c>
      <c r="H19" s="368">
        <v>151674.749132055</v>
      </c>
      <c r="I19" s="368">
        <v>23700.18297156908</v>
      </c>
      <c r="J19" s="369"/>
      <c r="K19" s="368">
        <v>8</v>
      </c>
      <c r="L19" s="368">
        <v>8</v>
      </c>
      <c r="M19" s="368">
        <v>0</v>
      </c>
      <c r="N19" s="369"/>
      <c r="O19" s="369" t="s">
        <v>253</v>
      </c>
      <c r="P19" s="48"/>
      <c r="Q19" s="42" t="s">
        <v>257</v>
      </c>
      <c r="R19" s="45"/>
      <c r="S19" s="47">
        <v>138462.0123396907</v>
      </c>
      <c r="T19" s="47">
        <v>151674.749132055</v>
      </c>
      <c r="U19" s="47">
        <v>23700.18297156908</v>
      </c>
      <c r="V19" s="50">
        <v>313836.94444331474</v>
      </c>
      <c r="X19" s="204"/>
      <c r="Y19" s="204"/>
    </row>
    <row r="20" spans="1:25" s="7" customFormat="1" ht="22.5">
      <c r="A20" s="27" t="s">
        <v>185</v>
      </c>
      <c r="B20" s="42" t="s">
        <v>256</v>
      </c>
      <c r="C20" s="364" t="s">
        <v>254</v>
      </c>
      <c r="D20" s="365"/>
      <c r="E20" s="366" t="s">
        <v>254</v>
      </c>
      <c r="F20" s="367"/>
      <c r="G20" s="368">
        <v>1312977.180563091</v>
      </c>
      <c r="H20" s="368">
        <v>1902687.2722708937</v>
      </c>
      <c r="I20" s="368">
        <v>297307.4737129442</v>
      </c>
      <c r="J20" s="369"/>
      <c r="K20" s="368">
        <v>193</v>
      </c>
      <c r="L20" s="368">
        <v>276</v>
      </c>
      <c r="M20" s="368">
        <v>0</v>
      </c>
      <c r="N20" s="369"/>
      <c r="O20" s="369" t="s">
        <v>254</v>
      </c>
      <c r="P20" s="48"/>
      <c r="Q20" s="42" t="s">
        <v>257</v>
      </c>
      <c r="R20" s="45"/>
      <c r="S20" s="47">
        <v>1312977.180563091</v>
      </c>
      <c r="T20" s="47">
        <v>1902687.2722708937</v>
      </c>
      <c r="U20" s="47">
        <v>297307.4737129442</v>
      </c>
      <c r="V20" s="50">
        <v>3512971.9265469294</v>
      </c>
      <c r="X20" s="204"/>
      <c r="Y20" s="204"/>
    </row>
    <row r="21" spans="1:25" s="7" customFormat="1" ht="22.5">
      <c r="A21" s="27" t="s">
        <v>185</v>
      </c>
      <c r="B21" s="42" t="s">
        <v>256</v>
      </c>
      <c r="C21" s="364" t="s">
        <v>255</v>
      </c>
      <c r="D21" s="365"/>
      <c r="E21" s="366" t="s">
        <v>255</v>
      </c>
      <c r="F21" s="367"/>
      <c r="G21" s="368">
        <v>28713.197070639733</v>
      </c>
      <c r="H21" s="368">
        <v>31388.669192274414</v>
      </c>
      <c r="I21" s="368">
        <v>4904.687216217306</v>
      </c>
      <c r="J21" s="369"/>
      <c r="K21" s="368">
        <v>2</v>
      </c>
      <c r="L21" s="368">
        <v>2</v>
      </c>
      <c r="M21" s="368">
        <v>0</v>
      </c>
      <c r="N21" s="369"/>
      <c r="O21" s="369" t="s">
        <v>252</v>
      </c>
      <c r="P21" s="48"/>
      <c r="Q21" s="42" t="s">
        <v>257</v>
      </c>
      <c r="R21" s="45"/>
      <c r="S21" s="47">
        <v>28713.197070639733</v>
      </c>
      <c r="T21" s="47">
        <v>31388.669192274414</v>
      </c>
      <c r="U21" s="47">
        <v>4904.687216217306</v>
      </c>
      <c r="V21" s="50">
        <v>65006.55347913146</v>
      </c>
      <c r="X21" s="204"/>
      <c r="Y21" s="204"/>
    </row>
    <row r="22" spans="1:25" s="7" customFormat="1" ht="22.5">
      <c r="A22" s="27" t="s">
        <v>185</v>
      </c>
      <c r="B22" s="42" t="s">
        <v>258</v>
      </c>
      <c r="C22" s="364" t="s">
        <v>249</v>
      </c>
      <c r="D22" s="365"/>
      <c r="E22" s="366" t="s">
        <v>249</v>
      </c>
      <c r="F22" s="367"/>
      <c r="G22" s="368">
        <v>159094.8247250753</v>
      </c>
      <c r="H22" s="368">
        <v>181659.88955774935</v>
      </c>
      <c r="I22" s="368">
        <v>28385.55953282135</v>
      </c>
      <c r="J22" s="369"/>
      <c r="K22" s="368">
        <v>34</v>
      </c>
      <c r="L22" s="368">
        <v>34</v>
      </c>
      <c r="M22" s="368">
        <v>0</v>
      </c>
      <c r="N22" s="369"/>
      <c r="O22" s="369" t="s">
        <v>250</v>
      </c>
      <c r="P22" s="48"/>
      <c r="Q22" s="42" t="s">
        <v>251</v>
      </c>
      <c r="R22" s="45"/>
      <c r="S22" s="47">
        <v>159094.8247250753</v>
      </c>
      <c r="T22" s="47">
        <v>181659.88955774935</v>
      </c>
      <c r="U22" s="47">
        <v>28385.55953282135</v>
      </c>
      <c r="V22" s="50">
        <v>369140.273815646</v>
      </c>
      <c r="X22" s="204"/>
      <c r="Y22" s="204"/>
    </row>
    <row r="23" spans="1:25" s="7" customFormat="1" ht="22.5">
      <c r="A23" s="27" t="s">
        <v>185</v>
      </c>
      <c r="B23" s="42" t="s">
        <v>258</v>
      </c>
      <c r="C23" s="364" t="s">
        <v>252</v>
      </c>
      <c r="D23" s="365"/>
      <c r="E23" s="366" t="s">
        <v>252</v>
      </c>
      <c r="F23" s="367"/>
      <c r="G23" s="368">
        <v>360421.04501887475</v>
      </c>
      <c r="H23" s="368">
        <v>393931.4393881067</v>
      </c>
      <c r="I23" s="368">
        <v>61554.39349778082</v>
      </c>
      <c r="J23" s="369"/>
      <c r="K23" s="368">
        <v>38</v>
      </c>
      <c r="L23" s="368">
        <v>38</v>
      </c>
      <c r="M23" s="368">
        <v>0</v>
      </c>
      <c r="N23" s="369"/>
      <c r="O23" s="369" t="s">
        <v>252</v>
      </c>
      <c r="P23" s="48"/>
      <c r="Q23" s="42" t="s">
        <v>251</v>
      </c>
      <c r="R23" s="45"/>
      <c r="S23" s="47">
        <v>360421.04501887475</v>
      </c>
      <c r="T23" s="47">
        <v>393931.4393881067</v>
      </c>
      <c r="U23" s="47">
        <v>61554.39349778082</v>
      </c>
      <c r="V23" s="50">
        <v>815906.8779047622</v>
      </c>
      <c r="X23" s="204"/>
      <c r="Y23" s="204"/>
    </row>
    <row r="24" spans="1:25" s="7" customFormat="1" ht="22.5">
      <c r="A24" s="27" t="s">
        <v>185</v>
      </c>
      <c r="B24" s="42" t="s">
        <v>258</v>
      </c>
      <c r="C24" s="364" t="s">
        <v>253</v>
      </c>
      <c r="D24" s="365"/>
      <c r="E24" s="366" t="s">
        <v>253</v>
      </c>
      <c r="F24" s="367"/>
      <c r="G24" s="368">
        <v>92040.97045921716</v>
      </c>
      <c r="H24" s="368">
        <v>100617.27249573403</v>
      </c>
      <c r="I24" s="368">
        <v>15722.114471229073</v>
      </c>
      <c r="J24" s="369"/>
      <c r="K24" s="368">
        <v>8</v>
      </c>
      <c r="L24" s="368">
        <v>8</v>
      </c>
      <c r="M24" s="368">
        <v>0</v>
      </c>
      <c r="N24" s="369"/>
      <c r="O24" s="369" t="s">
        <v>253</v>
      </c>
      <c r="P24" s="48"/>
      <c r="Q24" s="42" t="s">
        <v>251</v>
      </c>
      <c r="R24" s="45"/>
      <c r="S24" s="47">
        <v>92040.97045921716</v>
      </c>
      <c r="T24" s="47">
        <v>100617.27249573403</v>
      </c>
      <c r="U24" s="47">
        <v>15722.114471229073</v>
      </c>
      <c r="V24" s="50">
        <v>208380.35742618027</v>
      </c>
      <c r="X24" s="204"/>
      <c r="Y24" s="204"/>
    </row>
    <row r="25" spans="1:25" s="7" customFormat="1" ht="22.5">
      <c r="A25" s="27" t="s">
        <v>185</v>
      </c>
      <c r="B25" s="42" t="s">
        <v>258</v>
      </c>
      <c r="C25" s="364" t="s">
        <v>254</v>
      </c>
      <c r="D25" s="365"/>
      <c r="E25" s="366" t="s">
        <v>254</v>
      </c>
      <c r="F25" s="367"/>
      <c r="G25" s="368">
        <v>1053012.1388555674</v>
      </c>
      <c r="H25" s="368">
        <v>1311238.104452185</v>
      </c>
      <c r="I25" s="368">
        <v>204889.62844931753</v>
      </c>
      <c r="J25" s="369"/>
      <c r="K25" s="368">
        <v>138</v>
      </c>
      <c r="L25" s="368">
        <v>163</v>
      </c>
      <c r="M25" s="368">
        <v>0</v>
      </c>
      <c r="N25" s="369"/>
      <c r="O25" s="369" t="s">
        <v>254</v>
      </c>
      <c r="P25" s="48"/>
      <c r="Q25" s="42" t="s">
        <v>251</v>
      </c>
      <c r="R25" s="45"/>
      <c r="S25" s="47">
        <v>1053012.1388555674</v>
      </c>
      <c r="T25" s="47">
        <v>1311238.104452185</v>
      </c>
      <c r="U25" s="47">
        <v>204889.62844931753</v>
      </c>
      <c r="V25" s="50">
        <v>2569139.87175707</v>
      </c>
      <c r="X25" s="204"/>
      <c r="Y25" s="204"/>
    </row>
    <row r="26" spans="1:25" s="7" customFormat="1" ht="22.5">
      <c r="A26" s="27" t="s">
        <v>185</v>
      </c>
      <c r="B26" s="42" t="s">
        <v>258</v>
      </c>
      <c r="C26" s="364" t="s">
        <v>255</v>
      </c>
      <c r="D26" s="365"/>
      <c r="E26" s="366" t="s">
        <v>255</v>
      </c>
      <c r="F26" s="367"/>
      <c r="G26" s="368">
        <v>40189.233246068856</v>
      </c>
      <c r="H26" s="368">
        <v>43934.03299355777</v>
      </c>
      <c r="I26" s="368">
        <v>6864.983305294387</v>
      </c>
      <c r="J26" s="369"/>
      <c r="K26" s="368">
        <v>2</v>
      </c>
      <c r="L26" s="368">
        <v>2</v>
      </c>
      <c r="M26" s="368">
        <v>0</v>
      </c>
      <c r="N26" s="369"/>
      <c r="O26" s="369" t="s">
        <v>252</v>
      </c>
      <c r="P26" s="48"/>
      <c r="Q26" s="42" t="s">
        <v>251</v>
      </c>
      <c r="R26" s="45"/>
      <c r="S26" s="47">
        <v>40189.233246068856</v>
      </c>
      <c r="T26" s="47">
        <v>43934.03299355777</v>
      </c>
      <c r="U26" s="47">
        <v>6864.983305294387</v>
      </c>
      <c r="V26" s="50">
        <v>90988.24954492101</v>
      </c>
      <c r="X26" s="204"/>
      <c r="Y26" s="204"/>
    </row>
    <row r="27" spans="1:25" s="7" customFormat="1" ht="22.5">
      <c r="A27" s="27" t="s">
        <v>185</v>
      </c>
      <c r="B27" s="42" t="s">
        <v>259</v>
      </c>
      <c r="C27" s="364" t="s">
        <v>249</v>
      </c>
      <c r="D27" s="365"/>
      <c r="E27" s="366" t="s">
        <v>249</v>
      </c>
      <c r="F27" s="367"/>
      <c r="G27" s="368">
        <v>110315.65552262982</v>
      </c>
      <c r="H27" s="368">
        <v>133026.33616487175</v>
      </c>
      <c r="I27" s="368">
        <v>20786.24507497942</v>
      </c>
      <c r="J27" s="369"/>
      <c r="K27" s="368">
        <v>22</v>
      </c>
      <c r="L27" s="368">
        <v>24</v>
      </c>
      <c r="M27" s="368">
        <v>0</v>
      </c>
      <c r="N27" s="369"/>
      <c r="O27" s="369" t="s">
        <v>250</v>
      </c>
      <c r="P27" s="48"/>
      <c r="Q27" s="42" t="s">
        <v>251</v>
      </c>
      <c r="R27" s="45"/>
      <c r="S27" s="47">
        <v>110315.65552262982</v>
      </c>
      <c r="T27" s="47">
        <v>133026.33616487175</v>
      </c>
      <c r="U27" s="47">
        <v>20786.24507497942</v>
      </c>
      <c r="V27" s="50">
        <v>264128.236762481</v>
      </c>
      <c r="X27" s="204"/>
      <c r="Y27" s="204"/>
    </row>
    <row r="28" spans="1:25" s="7" customFormat="1" ht="22.5">
      <c r="A28" s="27" t="s">
        <v>185</v>
      </c>
      <c r="B28" s="42" t="s">
        <v>259</v>
      </c>
      <c r="C28" s="364" t="s">
        <v>252</v>
      </c>
      <c r="D28" s="365"/>
      <c r="E28" s="366" t="s">
        <v>252</v>
      </c>
      <c r="F28" s="367"/>
      <c r="G28" s="368">
        <v>168073.66167391703</v>
      </c>
      <c r="H28" s="368">
        <v>184292.57816446788</v>
      </c>
      <c r="I28" s="368">
        <v>28796.934544439602</v>
      </c>
      <c r="J28" s="369"/>
      <c r="K28" s="368">
        <v>16</v>
      </c>
      <c r="L28" s="368">
        <v>16</v>
      </c>
      <c r="M28" s="368">
        <v>2</v>
      </c>
      <c r="N28" s="369"/>
      <c r="O28" s="369" t="s">
        <v>252</v>
      </c>
      <c r="P28" s="48"/>
      <c r="Q28" s="42" t="s">
        <v>251</v>
      </c>
      <c r="R28" s="45"/>
      <c r="S28" s="47">
        <v>168073.66167391703</v>
      </c>
      <c r="T28" s="47">
        <v>184292.57816446788</v>
      </c>
      <c r="U28" s="47">
        <v>28796.934544439602</v>
      </c>
      <c r="V28" s="50">
        <v>381163.1743828245</v>
      </c>
      <c r="X28" s="204"/>
      <c r="Y28" s="204"/>
    </row>
    <row r="29" spans="1:25" s="7" customFormat="1" ht="22.5">
      <c r="A29" s="27" t="s">
        <v>185</v>
      </c>
      <c r="B29" s="42" t="s">
        <v>259</v>
      </c>
      <c r="C29" s="364" t="s">
        <v>253</v>
      </c>
      <c r="D29" s="365"/>
      <c r="E29" s="366" t="s">
        <v>253</v>
      </c>
      <c r="F29" s="367"/>
      <c r="G29" s="368">
        <v>68633.13343648762</v>
      </c>
      <c r="H29" s="368">
        <v>70817.94990082672</v>
      </c>
      <c r="I29" s="368">
        <v>11065.773175333983</v>
      </c>
      <c r="J29" s="369"/>
      <c r="K29" s="368">
        <v>4</v>
      </c>
      <c r="L29" s="368">
        <v>4</v>
      </c>
      <c r="M29" s="368">
        <v>0</v>
      </c>
      <c r="N29" s="369"/>
      <c r="O29" s="369" t="s">
        <v>253</v>
      </c>
      <c r="P29" s="48"/>
      <c r="Q29" s="42" t="s">
        <v>251</v>
      </c>
      <c r="R29" s="45"/>
      <c r="S29" s="47">
        <v>68633.13343648762</v>
      </c>
      <c r="T29" s="47">
        <v>70817.94990082672</v>
      </c>
      <c r="U29" s="47">
        <v>11065.773175333983</v>
      </c>
      <c r="V29" s="50">
        <v>150516.85651264832</v>
      </c>
      <c r="X29" s="204"/>
      <c r="Y29" s="204"/>
    </row>
    <row r="30" spans="1:25" s="7" customFormat="1" ht="22.5">
      <c r="A30" s="27" t="s">
        <v>185</v>
      </c>
      <c r="B30" s="42" t="s">
        <v>259</v>
      </c>
      <c r="C30" s="364" t="s">
        <v>254</v>
      </c>
      <c r="D30" s="365"/>
      <c r="E30" s="366" t="s">
        <v>254</v>
      </c>
      <c r="F30" s="367"/>
      <c r="G30" s="368">
        <v>781681.6589566121</v>
      </c>
      <c r="H30" s="368">
        <v>1012680.9360551938</v>
      </c>
      <c r="I30" s="368">
        <v>158238.0957520609</v>
      </c>
      <c r="J30" s="369"/>
      <c r="K30" s="368">
        <v>137</v>
      </c>
      <c r="L30" s="368">
        <v>180</v>
      </c>
      <c r="M30" s="368">
        <v>1</v>
      </c>
      <c r="N30" s="369"/>
      <c r="O30" s="369" t="s">
        <v>254</v>
      </c>
      <c r="P30" s="48"/>
      <c r="Q30" s="42" t="s">
        <v>251</v>
      </c>
      <c r="R30" s="45"/>
      <c r="S30" s="47">
        <v>781681.6589566121</v>
      </c>
      <c r="T30" s="47">
        <v>1012680.9360551938</v>
      </c>
      <c r="U30" s="47">
        <v>158238.0957520609</v>
      </c>
      <c r="V30" s="50">
        <v>1952600.6907638668</v>
      </c>
      <c r="X30" s="204"/>
      <c r="Y30" s="204"/>
    </row>
    <row r="31" spans="1:25" s="7" customFormat="1" ht="22.5">
      <c r="A31" s="27" t="s">
        <v>185</v>
      </c>
      <c r="B31" s="42" t="s">
        <v>259</v>
      </c>
      <c r="C31" s="364" t="s">
        <v>255</v>
      </c>
      <c r="D31" s="365"/>
      <c r="E31" s="366" t="s">
        <v>255</v>
      </c>
      <c r="F31" s="367"/>
      <c r="G31" s="368">
        <v>35727.92480829636</v>
      </c>
      <c r="H31" s="368">
        <v>39057.02349951108</v>
      </c>
      <c r="I31" s="368">
        <v>6102.918307498666</v>
      </c>
      <c r="J31" s="369"/>
      <c r="K31" s="368">
        <v>2</v>
      </c>
      <c r="L31" s="368">
        <v>2</v>
      </c>
      <c r="M31" s="368">
        <v>0</v>
      </c>
      <c r="N31" s="369"/>
      <c r="O31" s="369" t="s">
        <v>252</v>
      </c>
      <c r="P31" s="48"/>
      <c r="Q31" s="42" t="s">
        <v>251</v>
      </c>
      <c r="R31" s="45"/>
      <c r="S31" s="47">
        <v>35727.92480829636</v>
      </c>
      <c r="T31" s="47">
        <v>39057.02349951108</v>
      </c>
      <c r="U31" s="47">
        <v>6102.918307498666</v>
      </c>
      <c r="V31" s="50">
        <v>80887.8666153061</v>
      </c>
      <c r="X31" s="204"/>
      <c r="Y31" s="204"/>
    </row>
    <row r="32" spans="1:25" s="7" customFormat="1" ht="22.5">
      <c r="A32" s="27" t="s">
        <v>185</v>
      </c>
      <c r="B32" s="42" t="s">
        <v>260</v>
      </c>
      <c r="C32" s="364" t="s">
        <v>249</v>
      </c>
      <c r="D32" s="365"/>
      <c r="E32" s="366" t="s">
        <v>249</v>
      </c>
      <c r="F32" s="367"/>
      <c r="G32" s="368">
        <v>25771.86608783282</v>
      </c>
      <c r="H32" s="368">
        <v>23367.499680769815</v>
      </c>
      <c r="I32" s="368">
        <v>3651.3264151843146</v>
      </c>
      <c r="J32" s="369"/>
      <c r="K32" s="368">
        <v>5</v>
      </c>
      <c r="L32" s="368">
        <v>4</v>
      </c>
      <c r="M32" s="368">
        <v>0</v>
      </c>
      <c r="N32" s="369"/>
      <c r="O32" s="369" t="s">
        <v>250</v>
      </c>
      <c r="P32" s="48"/>
      <c r="Q32" s="42" t="s">
        <v>261</v>
      </c>
      <c r="R32" s="45"/>
      <c r="S32" s="47">
        <v>25771.86608783282</v>
      </c>
      <c r="T32" s="47">
        <v>23367.499680769815</v>
      </c>
      <c r="U32" s="47">
        <v>3651.3264151843146</v>
      </c>
      <c r="V32" s="50">
        <v>52790.69218378695</v>
      </c>
      <c r="X32" s="204"/>
      <c r="Y32" s="204"/>
    </row>
    <row r="33" spans="1:25" s="7" customFormat="1" ht="22.5">
      <c r="A33" s="27" t="s">
        <v>185</v>
      </c>
      <c r="B33" s="42" t="s">
        <v>260</v>
      </c>
      <c r="C33" s="364" t="s">
        <v>252</v>
      </c>
      <c r="D33" s="365"/>
      <c r="E33" s="366" t="s">
        <v>252</v>
      </c>
      <c r="F33" s="367"/>
      <c r="G33" s="368">
        <v>42999.82754143804</v>
      </c>
      <c r="H33" s="368">
        <v>47006.516157100916</v>
      </c>
      <c r="I33" s="368">
        <v>7345.079125921978</v>
      </c>
      <c r="J33" s="369"/>
      <c r="K33" s="368">
        <v>6</v>
      </c>
      <c r="L33" s="368">
        <v>6</v>
      </c>
      <c r="M33" s="368">
        <v>0</v>
      </c>
      <c r="N33" s="369"/>
      <c r="O33" s="369" t="s">
        <v>252</v>
      </c>
      <c r="P33" s="48"/>
      <c r="Q33" s="42" t="s">
        <v>261</v>
      </c>
      <c r="R33" s="45"/>
      <c r="S33" s="47">
        <v>42999.82754143804</v>
      </c>
      <c r="T33" s="47">
        <v>47006.516157100916</v>
      </c>
      <c r="U33" s="47">
        <v>7345.079125921978</v>
      </c>
      <c r="V33" s="50">
        <v>97351.42282446094</v>
      </c>
      <c r="X33" s="204"/>
      <c r="Y33" s="204"/>
    </row>
    <row r="34" spans="1:25" s="7" customFormat="1" ht="22.5">
      <c r="A34" s="27" t="s">
        <v>185</v>
      </c>
      <c r="B34" s="42" t="s">
        <v>260</v>
      </c>
      <c r="C34" s="364" t="s">
        <v>253</v>
      </c>
      <c r="D34" s="365"/>
      <c r="E34" s="366" t="s">
        <v>253</v>
      </c>
      <c r="F34" s="367"/>
      <c r="G34" s="368">
        <v>64419.78918122075</v>
      </c>
      <c r="H34" s="368">
        <v>70422.37223081704</v>
      </c>
      <c r="I34" s="368">
        <v>11003.961547410776</v>
      </c>
      <c r="J34" s="369"/>
      <c r="K34" s="368">
        <v>4</v>
      </c>
      <c r="L34" s="368">
        <v>4</v>
      </c>
      <c r="M34" s="368">
        <v>0</v>
      </c>
      <c r="N34" s="369"/>
      <c r="O34" s="369" t="s">
        <v>253</v>
      </c>
      <c r="P34" s="48"/>
      <c r="Q34" s="42" t="s">
        <v>261</v>
      </c>
      <c r="R34" s="45"/>
      <c r="S34" s="47">
        <v>64419.78918122075</v>
      </c>
      <c r="T34" s="47">
        <v>70422.37223081704</v>
      </c>
      <c r="U34" s="47">
        <v>11003.961547410776</v>
      </c>
      <c r="V34" s="50">
        <v>145846.12295944858</v>
      </c>
      <c r="X34" s="204"/>
      <c r="Y34" s="204"/>
    </row>
    <row r="35" spans="1:25" s="7" customFormat="1" ht="22.5">
      <c r="A35" s="27" t="s">
        <v>185</v>
      </c>
      <c r="B35" s="42" t="s">
        <v>260</v>
      </c>
      <c r="C35" s="364" t="s">
        <v>254</v>
      </c>
      <c r="D35" s="365"/>
      <c r="E35" s="366" t="s">
        <v>254</v>
      </c>
      <c r="F35" s="367"/>
      <c r="G35" s="368">
        <v>15839.175541039323</v>
      </c>
      <c r="H35" s="368">
        <v>69164.9692737701</v>
      </c>
      <c r="I35" s="368">
        <v>10807.484016895405</v>
      </c>
      <c r="J35" s="369"/>
      <c r="K35" s="368">
        <v>4</v>
      </c>
      <c r="L35" s="368">
        <v>12</v>
      </c>
      <c r="M35" s="368">
        <v>0</v>
      </c>
      <c r="N35" s="369"/>
      <c r="O35" s="369" t="s">
        <v>254</v>
      </c>
      <c r="P35" s="48"/>
      <c r="Q35" s="42" t="s">
        <v>261</v>
      </c>
      <c r="R35" s="45"/>
      <c r="S35" s="47">
        <v>15839.175541039323</v>
      </c>
      <c r="T35" s="47">
        <v>69164.9692737701</v>
      </c>
      <c r="U35" s="47">
        <v>10807.484016895405</v>
      </c>
      <c r="V35" s="50">
        <v>95811.62883170483</v>
      </c>
      <c r="X35" s="204"/>
      <c r="Y35" s="204"/>
    </row>
    <row r="36" spans="1:25" s="7" customFormat="1" ht="22.5">
      <c r="A36" s="27" t="s">
        <v>185</v>
      </c>
      <c r="B36" s="42" t="s">
        <v>262</v>
      </c>
      <c r="C36" s="364" t="s">
        <v>249</v>
      </c>
      <c r="D36" s="365"/>
      <c r="E36" s="366" t="s">
        <v>249</v>
      </c>
      <c r="F36" s="367"/>
      <c r="G36" s="368">
        <v>32290.06277765361</v>
      </c>
      <c r="H36" s="368">
        <v>35298.824308280375</v>
      </c>
      <c r="I36" s="368">
        <v>5515.674821120969</v>
      </c>
      <c r="J36" s="369"/>
      <c r="K36" s="368">
        <v>6</v>
      </c>
      <c r="L36" s="368">
        <v>6</v>
      </c>
      <c r="M36" s="368">
        <v>0</v>
      </c>
      <c r="N36" s="369"/>
      <c r="O36" s="369" t="s">
        <v>250</v>
      </c>
      <c r="P36" s="48"/>
      <c r="Q36" s="42" t="s">
        <v>263</v>
      </c>
      <c r="R36" s="45"/>
      <c r="S36" s="47">
        <v>32290.06277765361</v>
      </c>
      <c r="T36" s="47">
        <v>35298.824308280375</v>
      </c>
      <c r="U36" s="47">
        <v>5515.674821120969</v>
      </c>
      <c r="V36" s="50">
        <v>73104.56190705494</v>
      </c>
      <c r="X36" s="204"/>
      <c r="Y36" s="204"/>
    </row>
    <row r="37" spans="1:25" s="7" customFormat="1" ht="22.5">
      <c r="A37" s="27" t="s">
        <v>185</v>
      </c>
      <c r="B37" s="42" t="s">
        <v>262</v>
      </c>
      <c r="C37" s="364" t="s">
        <v>252</v>
      </c>
      <c r="D37" s="365"/>
      <c r="E37" s="366" t="s">
        <v>252</v>
      </c>
      <c r="F37" s="367"/>
      <c r="G37" s="368">
        <v>76636.14729271547</v>
      </c>
      <c r="H37" s="368">
        <v>83777.04055816127</v>
      </c>
      <c r="I37" s="368">
        <v>13090.71682272104</v>
      </c>
      <c r="J37" s="369"/>
      <c r="K37" s="368">
        <v>8</v>
      </c>
      <c r="L37" s="368">
        <v>8</v>
      </c>
      <c r="M37" s="368">
        <v>0</v>
      </c>
      <c r="N37" s="369"/>
      <c r="O37" s="369" t="s">
        <v>252</v>
      </c>
      <c r="P37" s="48"/>
      <c r="Q37" s="42" t="s">
        <v>263</v>
      </c>
      <c r="R37" s="45"/>
      <c r="S37" s="47">
        <v>76636.14729271547</v>
      </c>
      <c r="T37" s="47">
        <v>83777.04055816127</v>
      </c>
      <c r="U37" s="47">
        <v>13090.71682272104</v>
      </c>
      <c r="V37" s="50">
        <v>173503.90467359778</v>
      </c>
      <c r="X37" s="204"/>
      <c r="Y37" s="204"/>
    </row>
    <row r="38" spans="1:25" s="7" customFormat="1" ht="22.5">
      <c r="A38" s="27" t="s">
        <v>185</v>
      </c>
      <c r="B38" s="42" t="s">
        <v>262</v>
      </c>
      <c r="C38" s="364" t="s">
        <v>253</v>
      </c>
      <c r="D38" s="365"/>
      <c r="E38" s="366" t="s">
        <v>253</v>
      </c>
      <c r="F38" s="367"/>
      <c r="G38" s="368">
        <v>24075.154737402576</v>
      </c>
      <c r="H38" s="368">
        <v>26318.457883530657</v>
      </c>
      <c r="I38" s="368">
        <v>4112.433156728968</v>
      </c>
      <c r="J38" s="369"/>
      <c r="K38" s="368">
        <v>2</v>
      </c>
      <c r="L38" s="368">
        <v>2</v>
      </c>
      <c r="M38" s="368">
        <v>0</v>
      </c>
      <c r="N38" s="369"/>
      <c r="O38" s="369" t="s">
        <v>253</v>
      </c>
      <c r="P38" s="48"/>
      <c r="Q38" s="42" t="s">
        <v>263</v>
      </c>
      <c r="R38" s="45"/>
      <c r="S38" s="47">
        <v>24075.154737402576</v>
      </c>
      <c r="T38" s="47">
        <v>26318.457883530657</v>
      </c>
      <c r="U38" s="47">
        <v>4112.433156728968</v>
      </c>
      <c r="V38" s="50">
        <v>54506.0457776622</v>
      </c>
      <c r="X38" s="204"/>
      <c r="Y38" s="204"/>
    </row>
    <row r="39" spans="1:25" s="7" customFormat="1" ht="22.5">
      <c r="A39" s="27" t="s">
        <v>185</v>
      </c>
      <c r="B39" s="42" t="s">
        <v>262</v>
      </c>
      <c r="C39" s="364" t="s">
        <v>254</v>
      </c>
      <c r="D39" s="365"/>
      <c r="E39" s="366" t="s">
        <v>254</v>
      </c>
      <c r="F39" s="367"/>
      <c r="G39" s="368">
        <v>35888.022383527794</v>
      </c>
      <c r="H39" s="368">
        <v>123575.48316936826</v>
      </c>
      <c r="I39" s="368">
        <v>19309.486771355518</v>
      </c>
      <c r="J39" s="369"/>
      <c r="K39" s="368">
        <v>13</v>
      </c>
      <c r="L39" s="368">
        <v>29</v>
      </c>
      <c r="M39" s="368">
        <v>0</v>
      </c>
      <c r="N39" s="369"/>
      <c r="O39" s="369" t="s">
        <v>254</v>
      </c>
      <c r="P39" s="48"/>
      <c r="Q39" s="42" t="s">
        <v>263</v>
      </c>
      <c r="R39" s="45"/>
      <c r="S39" s="47">
        <v>35888.022383527794</v>
      </c>
      <c r="T39" s="47">
        <v>123575.48316936826</v>
      </c>
      <c r="U39" s="47">
        <v>19309.486771355518</v>
      </c>
      <c r="V39" s="50">
        <v>178772.9923242516</v>
      </c>
      <c r="X39" s="204"/>
      <c r="Y39" s="204"/>
    </row>
    <row r="40" spans="1:25" s="7" customFormat="1" ht="12.75">
      <c r="A40" s="27" t="s">
        <v>185</v>
      </c>
      <c r="B40" s="42" t="s">
        <v>264</v>
      </c>
      <c r="C40" s="364" t="s">
        <v>249</v>
      </c>
      <c r="D40" s="365"/>
      <c r="E40" s="366" t="s">
        <v>249</v>
      </c>
      <c r="F40" s="367"/>
      <c r="G40" s="368">
        <v>47811.48801365053</v>
      </c>
      <c r="H40" s="368">
        <v>52337.951435349525</v>
      </c>
      <c r="I40" s="368">
        <v>8178.151158799113</v>
      </c>
      <c r="J40" s="369"/>
      <c r="K40" s="368">
        <v>8</v>
      </c>
      <c r="L40" s="368">
        <v>8</v>
      </c>
      <c r="M40" s="368">
        <v>0</v>
      </c>
      <c r="N40" s="369"/>
      <c r="O40" s="369" t="s">
        <v>250</v>
      </c>
      <c r="P40" s="48"/>
      <c r="Q40" s="42" t="s">
        <v>251</v>
      </c>
      <c r="R40" s="45"/>
      <c r="S40" s="47">
        <v>47811.48801365053</v>
      </c>
      <c r="T40" s="47">
        <v>52337.951435349525</v>
      </c>
      <c r="U40" s="47">
        <v>8178.151158799113</v>
      </c>
      <c r="V40" s="50">
        <v>108327.59060779917</v>
      </c>
      <c r="X40" s="204"/>
      <c r="Y40" s="204"/>
    </row>
    <row r="41" spans="1:25" s="7" customFormat="1" ht="12.75">
      <c r="A41" s="27" t="s">
        <v>185</v>
      </c>
      <c r="B41" s="42" t="s">
        <v>264</v>
      </c>
      <c r="C41" s="364" t="s">
        <v>252</v>
      </c>
      <c r="D41" s="365"/>
      <c r="E41" s="366" t="s">
        <v>252</v>
      </c>
      <c r="F41" s="367"/>
      <c r="G41" s="368">
        <v>118828.4253347121</v>
      </c>
      <c r="H41" s="368">
        <v>119578.32383890694</v>
      </c>
      <c r="I41" s="368">
        <v>18684.904182358005</v>
      </c>
      <c r="J41" s="369"/>
      <c r="K41" s="368">
        <v>11</v>
      </c>
      <c r="L41" s="368">
        <v>10</v>
      </c>
      <c r="M41" s="368">
        <v>1</v>
      </c>
      <c r="N41" s="369"/>
      <c r="O41" s="369" t="s">
        <v>252</v>
      </c>
      <c r="P41" s="48"/>
      <c r="Q41" s="42" t="s">
        <v>251</v>
      </c>
      <c r="R41" s="45"/>
      <c r="S41" s="47">
        <v>118828.4253347121</v>
      </c>
      <c r="T41" s="47">
        <v>119578.32383890694</v>
      </c>
      <c r="U41" s="47">
        <v>18684.904182358005</v>
      </c>
      <c r="V41" s="50">
        <v>257091.65335597703</v>
      </c>
      <c r="X41" s="204"/>
      <c r="Y41" s="204"/>
    </row>
    <row r="42" spans="1:25" s="7" customFormat="1" ht="22.5">
      <c r="A42" s="27" t="s">
        <v>185</v>
      </c>
      <c r="B42" s="42" t="s">
        <v>264</v>
      </c>
      <c r="C42" s="364" t="s">
        <v>253</v>
      </c>
      <c r="D42" s="365"/>
      <c r="E42" s="366" t="s">
        <v>253</v>
      </c>
      <c r="F42" s="367"/>
      <c r="G42" s="368">
        <v>20662.696356384586</v>
      </c>
      <c r="H42" s="368">
        <v>22588.029433133386</v>
      </c>
      <c r="I42" s="368">
        <v>3529.529032326647</v>
      </c>
      <c r="J42" s="369"/>
      <c r="K42" s="368">
        <v>2</v>
      </c>
      <c r="L42" s="368">
        <v>2</v>
      </c>
      <c r="M42" s="368">
        <v>0</v>
      </c>
      <c r="N42" s="369"/>
      <c r="O42" s="369" t="s">
        <v>253</v>
      </c>
      <c r="P42" s="48"/>
      <c r="Q42" s="42" t="s">
        <v>251</v>
      </c>
      <c r="R42" s="45"/>
      <c r="S42" s="47">
        <v>20662.696356384586</v>
      </c>
      <c r="T42" s="47">
        <v>22588.029433133386</v>
      </c>
      <c r="U42" s="47">
        <v>3529.529032326647</v>
      </c>
      <c r="V42" s="50">
        <v>46780.25482184462</v>
      </c>
      <c r="X42" s="204"/>
      <c r="Y42" s="204"/>
    </row>
    <row r="43" spans="1:25" s="7" customFormat="1" ht="22.5">
      <c r="A43" s="27" t="s">
        <v>185</v>
      </c>
      <c r="B43" s="42" t="s">
        <v>265</v>
      </c>
      <c r="C43" s="364" t="s">
        <v>249</v>
      </c>
      <c r="D43" s="365"/>
      <c r="E43" s="366" t="s">
        <v>249</v>
      </c>
      <c r="F43" s="367"/>
      <c r="G43" s="368">
        <v>43292.253796474026</v>
      </c>
      <c r="H43" s="368">
        <v>47326.190450419024</v>
      </c>
      <c r="I43" s="368">
        <v>7395.030349090641</v>
      </c>
      <c r="J43" s="369"/>
      <c r="K43" s="368">
        <v>8</v>
      </c>
      <c r="L43" s="368">
        <v>8</v>
      </c>
      <c r="M43" s="368">
        <v>0</v>
      </c>
      <c r="N43" s="369"/>
      <c r="O43" s="369" t="s">
        <v>250</v>
      </c>
      <c r="P43" s="48"/>
      <c r="Q43" s="42" t="s">
        <v>251</v>
      </c>
      <c r="R43" s="45"/>
      <c r="S43" s="47">
        <v>43292.253796474026</v>
      </c>
      <c r="T43" s="47">
        <v>47326.190450419024</v>
      </c>
      <c r="U43" s="47">
        <v>7395.030349090641</v>
      </c>
      <c r="V43" s="50">
        <v>98013.47459598369</v>
      </c>
      <c r="X43" s="204"/>
      <c r="Y43" s="204"/>
    </row>
    <row r="44" spans="1:25" s="7" customFormat="1" ht="22.5">
      <c r="A44" s="27" t="s">
        <v>185</v>
      </c>
      <c r="B44" s="42" t="s">
        <v>265</v>
      </c>
      <c r="C44" s="364" t="s">
        <v>252</v>
      </c>
      <c r="D44" s="365"/>
      <c r="E44" s="366" t="s">
        <v>252</v>
      </c>
      <c r="F44" s="367"/>
      <c r="G44" s="368">
        <v>301436.9773176583</v>
      </c>
      <c r="H44" s="368">
        <v>329524.6273017098</v>
      </c>
      <c r="I44" s="368">
        <v>51490.403019483914</v>
      </c>
      <c r="J44" s="369"/>
      <c r="K44" s="368">
        <v>22</v>
      </c>
      <c r="L44" s="368">
        <v>22</v>
      </c>
      <c r="M44" s="368">
        <v>4</v>
      </c>
      <c r="N44" s="369"/>
      <c r="O44" s="369" t="s">
        <v>252</v>
      </c>
      <c r="P44" s="48"/>
      <c r="Q44" s="42" t="s">
        <v>251</v>
      </c>
      <c r="R44" s="45"/>
      <c r="S44" s="47">
        <v>301436.9773176583</v>
      </c>
      <c r="T44" s="47">
        <v>329524.6273017098</v>
      </c>
      <c r="U44" s="47">
        <v>51490.403019483914</v>
      </c>
      <c r="V44" s="50">
        <v>682452.007638852</v>
      </c>
      <c r="X44" s="204"/>
      <c r="Y44" s="204"/>
    </row>
    <row r="45" spans="1:25" s="7" customFormat="1" ht="22.5">
      <c r="A45" s="27" t="s">
        <v>185</v>
      </c>
      <c r="B45" s="42" t="s">
        <v>265</v>
      </c>
      <c r="C45" s="364" t="s">
        <v>254</v>
      </c>
      <c r="D45" s="365"/>
      <c r="E45" s="366" t="s">
        <v>254</v>
      </c>
      <c r="F45" s="367"/>
      <c r="G45" s="368">
        <v>952517.9732129091</v>
      </c>
      <c r="H45" s="368">
        <v>1568384.0761629888</v>
      </c>
      <c r="I45" s="368">
        <v>245070.38770438576</v>
      </c>
      <c r="J45" s="369"/>
      <c r="K45" s="368">
        <v>355</v>
      </c>
      <c r="L45" s="368">
        <v>514</v>
      </c>
      <c r="M45" s="368">
        <v>2</v>
      </c>
      <c r="N45" s="369"/>
      <c r="O45" s="369" t="s">
        <v>254</v>
      </c>
      <c r="P45" s="48"/>
      <c r="Q45" s="42" t="s">
        <v>251</v>
      </c>
      <c r="R45" s="45"/>
      <c r="S45" s="47">
        <v>952517.9732129091</v>
      </c>
      <c r="T45" s="47">
        <v>1568384.0761629888</v>
      </c>
      <c r="U45" s="47">
        <v>245070.38770438576</v>
      </c>
      <c r="V45" s="50">
        <v>2765972.4370802836</v>
      </c>
      <c r="X45" s="204"/>
      <c r="Y45" s="204"/>
    </row>
    <row r="46" spans="1:25" s="7" customFormat="1" ht="22.5">
      <c r="A46" s="27" t="s">
        <v>185</v>
      </c>
      <c r="B46" s="42" t="s">
        <v>265</v>
      </c>
      <c r="C46" s="364" t="s">
        <v>255</v>
      </c>
      <c r="D46" s="365"/>
      <c r="E46" s="366" t="s">
        <v>255</v>
      </c>
      <c r="F46" s="367"/>
      <c r="G46" s="368">
        <v>1663645.8963989588</v>
      </c>
      <c r="H46" s="368">
        <v>1814899.6345260309</v>
      </c>
      <c r="I46" s="368">
        <v>283590.07454728865</v>
      </c>
      <c r="J46" s="369"/>
      <c r="K46" s="368">
        <v>82</v>
      </c>
      <c r="L46" s="368">
        <v>82</v>
      </c>
      <c r="M46" s="368">
        <v>28</v>
      </c>
      <c r="N46" s="369"/>
      <c r="O46" s="369" t="s">
        <v>252</v>
      </c>
      <c r="P46" s="48"/>
      <c r="Q46" s="42" t="s">
        <v>251</v>
      </c>
      <c r="R46" s="45"/>
      <c r="S46" s="47">
        <v>1663645.8963989588</v>
      </c>
      <c r="T46" s="47">
        <v>1814899.6345260309</v>
      </c>
      <c r="U46" s="47">
        <v>283590.07454728865</v>
      </c>
      <c r="V46" s="50">
        <v>3762135.6054722783</v>
      </c>
      <c r="X46" s="204"/>
      <c r="Y46" s="204"/>
    </row>
    <row r="47" spans="1:25" s="7" customFormat="1" ht="12.75">
      <c r="A47" s="27" t="s">
        <v>185</v>
      </c>
      <c r="B47" s="42" t="s">
        <v>266</v>
      </c>
      <c r="C47" s="364" t="s">
        <v>249</v>
      </c>
      <c r="D47" s="365"/>
      <c r="E47" s="366" t="s">
        <v>249</v>
      </c>
      <c r="F47" s="367"/>
      <c r="G47" s="368">
        <v>35791.21787625134</v>
      </c>
      <c r="H47" s="368">
        <v>39126.214163557146</v>
      </c>
      <c r="I47" s="368">
        <v>6113.729806493719</v>
      </c>
      <c r="J47" s="369"/>
      <c r="K47" s="368">
        <v>6</v>
      </c>
      <c r="L47" s="368">
        <v>6</v>
      </c>
      <c r="M47" s="368">
        <v>0</v>
      </c>
      <c r="N47" s="369"/>
      <c r="O47" s="369" t="s">
        <v>250</v>
      </c>
      <c r="P47" s="48"/>
      <c r="Q47" s="42" t="s">
        <v>251</v>
      </c>
      <c r="R47" s="45"/>
      <c r="S47" s="47">
        <v>35791.21787625134</v>
      </c>
      <c r="T47" s="47">
        <v>39126.214163557146</v>
      </c>
      <c r="U47" s="47">
        <v>6113.729806493719</v>
      </c>
      <c r="V47" s="50">
        <v>81031.1618463022</v>
      </c>
      <c r="X47" s="204"/>
      <c r="Y47" s="204"/>
    </row>
    <row r="48" spans="1:25" s="7" customFormat="1" ht="12.75">
      <c r="A48" s="27" t="s">
        <v>185</v>
      </c>
      <c r="B48" s="42" t="s">
        <v>266</v>
      </c>
      <c r="C48" s="364" t="s">
        <v>252</v>
      </c>
      <c r="D48" s="365"/>
      <c r="E48" s="366" t="s">
        <v>252</v>
      </c>
      <c r="F48" s="367"/>
      <c r="G48" s="368">
        <v>113438.80340510116</v>
      </c>
      <c r="H48" s="368">
        <v>122293.46693262113</v>
      </c>
      <c r="I48" s="368">
        <v>19109.163253055343</v>
      </c>
      <c r="J48" s="369"/>
      <c r="K48" s="368">
        <v>8</v>
      </c>
      <c r="L48" s="368">
        <v>8</v>
      </c>
      <c r="M48" s="368">
        <v>1</v>
      </c>
      <c r="N48" s="369"/>
      <c r="O48" s="369" t="s">
        <v>252</v>
      </c>
      <c r="P48" s="48"/>
      <c r="Q48" s="42" t="s">
        <v>251</v>
      </c>
      <c r="R48" s="45"/>
      <c r="S48" s="47">
        <v>113438.80340510116</v>
      </c>
      <c r="T48" s="47">
        <v>122293.46693262113</v>
      </c>
      <c r="U48" s="47">
        <v>19109.163253055343</v>
      </c>
      <c r="V48" s="50">
        <v>254841.43359077763</v>
      </c>
      <c r="X48" s="204"/>
      <c r="Y48" s="204"/>
    </row>
    <row r="49" spans="1:25" s="7" customFormat="1" ht="22.5">
      <c r="A49" s="27" t="s">
        <v>185</v>
      </c>
      <c r="B49" s="42" t="s">
        <v>266</v>
      </c>
      <c r="C49" s="364" t="s">
        <v>254</v>
      </c>
      <c r="D49" s="365"/>
      <c r="E49" s="366" t="s">
        <v>254</v>
      </c>
      <c r="F49" s="367"/>
      <c r="G49" s="368">
        <v>92369.20517113246</v>
      </c>
      <c r="H49" s="368">
        <v>206946.64080051408</v>
      </c>
      <c r="I49" s="368">
        <v>32336.78170157073</v>
      </c>
      <c r="J49" s="369"/>
      <c r="K49" s="368">
        <v>81</v>
      </c>
      <c r="L49" s="368">
        <v>123</v>
      </c>
      <c r="M49" s="368">
        <v>0</v>
      </c>
      <c r="N49" s="369"/>
      <c r="O49" s="369" t="s">
        <v>254</v>
      </c>
      <c r="P49" s="48"/>
      <c r="Q49" s="42" t="s">
        <v>251</v>
      </c>
      <c r="R49" s="45"/>
      <c r="S49" s="47">
        <v>92369.20517113246</v>
      </c>
      <c r="T49" s="47">
        <v>206946.64080051408</v>
      </c>
      <c r="U49" s="47">
        <v>32336.78170157073</v>
      </c>
      <c r="V49" s="50">
        <v>331652.62767321727</v>
      </c>
      <c r="X49" s="204"/>
      <c r="Y49" s="204"/>
    </row>
    <row r="50" spans="1:25" s="7" customFormat="1" ht="12.75">
      <c r="A50" s="27" t="s">
        <v>185</v>
      </c>
      <c r="B50" s="42" t="s">
        <v>266</v>
      </c>
      <c r="C50" s="364" t="s">
        <v>255</v>
      </c>
      <c r="D50" s="364"/>
      <c r="E50" s="366" t="s">
        <v>255</v>
      </c>
      <c r="F50" s="367"/>
      <c r="G50" s="368">
        <v>2934423.8623818834</v>
      </c>
      <c r="H50" s="368">
        <v>3183021.228643367</v>
      </c>
      <c r="I50" s="368">
        <v>497368.12457528093</v>
      </c>
      <c r="J50" s="369"/>
      <c r="K50" s="368">
        <v>104</v>
      </c>
      <c r="L50" s="368">
        <v>102</v>
      </c>
      <c r="M50" s="368">
        <v>45</v>
      </c>
      <c r="N50" s="369"/>
      <c r="O50" s="369" t="s">
        <v>252</v>
      </c>
      <c r="P50" s="48"/>
      <c r="Q50" s="42" t="s">
        <v>251</v>
      </c>
      <c r="R50" s="45"/>
      <c r="S50" s="47">
        <v>2934423.8623818834</v>
      </c>
      <c r="T50" s="47">
        <v>3183021.228643367</v>
      </c>
      <c r="U50" s="47">
        <v>497368.12457528093</v>
      </c>
      <c r="V50" s="50">
        <v>6614813.215600531</v>
      </c>
      <c r="X50" s="204"/>
      <c r="Y50" s="204"/>
    </row>
    <row r="51" spans="1:25" s="7" customFormat="1" ht="22.5">
      <c r="A51" s="27" t="s">
        <v>185</v>
      </c>
      <c r="B51" s="42" t="s">
        <v>267</v>
      </c>
      <c r="C51" s="364" t="s">
        <v>249</v>
      </c>
      <c r="D51" s="365"/>
      <c r="E51" s="366" t="s">
        <v>249</v>
      </c>
      <c r="F51" s="367"/>
      <c r="G51" s="368">
        <v>36351.12159166049</v>
      </c>
      <c r="H51" s="368">
        <v>39738.289247333654</v>
      </c>
      <c r="I51" s="368">
        <v>6209.370587578591</v>
      </c>
      <c r="J51" s="369"/>
      <c r="K51" s="368">
        <v>8</v>
      </c>
      <c r="L51" s="368">
        <v>8</v>
      </c>
      <c r="M51" s="368">
        <v>0</v>
      </c>
      <c r="N51" s="369"/>
      <c r="O51" s="369" t="s">
        <v>250</v>
      </c>
      <c r="P51" s="48"/>
      <c r="Q51" s="42" t="s">
        <v>251</v>
      </c>
      <c r="R51" s="45"/>
      <c r="S51" s="47">
        <v>36351.12159166049</v>
      </c>
      <c r="T51" s="47">
        <v>39738.289247333654</v>
      </c>
      <c r="U51" s="47">
        <v>6209.370587578591</v>
      </c>
      <c r="V51" s="50">
        <v>82298.78142657274</v>
      </c>
      <c r="X51" s="204"/>
      <c r="Y51" s="204"/>
    </row>
    <row r="52" spans="1:25" s="7" customFormat="1" ht="22.5">
      <c r="A52" s="27" t="s">
        <v>185</v>
      </c>
      <c r="B52" s="42" t="s">
        <v>267</v>
      </c>
      <c r="C52" s="364" t="s">
        <v>252</v>
      </c>
      <c r="D52" s="365"/>
      <c r="E52" s="366" t="s">
        <v>252</v>
      </c>
      <c r="F52" s="367"/>
      <c r="G52" s="368">
        <v>194711.8331509008</v>
      </c>
      <c r="H52" s="368">
        <v>211711.2745124953</v>
      </c>
      <c r="I52" s="368">
        <v>33081.28723998534</v>
      </c>
      <c r="J52" s="369"/>
      <c r="K52" s="368">
        <v>14</v>
      </c>
      <c r="L52" s="368">
        <v>14</v>
      </c>
      <c r="M52" s="368">
        <v>3</v>
      </c>
      <c r="N52" s="369"/>
      <c r="O52" s="369" t="s">
        <v>252</v>
      </c>
      <c r="P52" s="48"/>
      <c r="Q52" s="42" t="s">
        <v>251</v>
      </c>
      <c r="R52" s="45"/>
      <c r="S52" s="47">
        <v>194711.8331509008</v>
      </c>
      <c r="T52" s="47">
        <v>211711.2745124953</v>
      </c>
      <c r="U52" s="47">
        <v>33081.28723998534</v>
      </c>
      <c r="V52" s="50">
        <v>439504.3949033815</v>
      </c>
      <c r="X52" s="204"/>
      <c r="Y52" s="204"/>
    </row>
    <row r="53" spans="1:25" s="7" customFormat="1" ht="22.5">
      <c r="A53" s="27" t="s">
        <v>185</v>
      </c>
      <c r="B53" s="42" t="s">
        <v>267</v>
      </c>
      <c r="C53" s="364" t="s">
        <v>253</v>
      </c>
      <c r="D53" s="365"/>
      <c r="E53" s="366" t="s">
        <v>253</v>
      </c>
      <c r="F53" s="367"/>
      <c r="G53" s="368">
        <v>9936.1019590081</v>
      </c>
      <c r="H53" s="368">
        <v>10861.939779284434</v>
      </c>
      <c r="I53" s="368">
        <v>1697.2499487774026</v>
      </c>
      <c r="J53" s="369"/>
      <c r="K53" s="368">
        <v>2</v>
      </c>
      <c r="L53" s="368">
        <v>2</v>
      </c>
      <c r="M53" s="368">
        <v>0</v>
      </c>
      <c r="N53" s="369"/>
      <c r="O53" s="369" t="s">
        <v>253</v>
      </c>
      <c r="P53" s="48"/>
      <c r="Q53" s="42" t="s">
        <v>251</v>
      </c>
      <c r="R53" s="45"/>
      <c r="S53" s="47">
        <v>9936.1019590081</v>
      </c>
      <c r="T53" s="47">
        <v>10861.939779284434</v>
      </c>
      <c r="U53" s="47">
        <v>1697.2499487774026</v>
      </c>
      <c r="V53" s="50">
        <v>22495.291687069937</v>
      </c>
      <c r="X53" s="204"/>
      <c r="Y53" s="204"/>
    </row>
    <row r="54" spans="1:25" s="7" customFormat="1" ht="22.5">
      <c r="A54" s="27" t="s">
        <v>185</v>
      </c>
      <c r="B54" s="42" t="s">
        <v>267</v>
      </c>
      <c r="C54" s="364" t="s">
        <v>254</v>
      </c>
      <c r="D54" s="365"/>
      <c r="E54" s="366" t="s">
        <v>254</v>
      </c>
      <c r="F54" s="367"/>
      <c r="G54" s="368">
        <v>799012.7132873427</v>
      </c>
      <c r="H54" s="368">
        <v>1123005.1266719585</v>
      </c>
      <c r="I54" s="368">
        <v>175476.98039680233</v>
      </c>
      <c r="J54" s="369"/>
      <c r="K54" s="368">
        <v>264</v>
      </c>
      <c r="L54" s="368">
        <v>322</v>
      </c>
      <c r="M54" s="368">
        <v>0</v>
      </c>
      <c r="N54" s="369"/>
      <c r="O54" s="369" t="s">
        <v>254</v>
      </c>
      <c r="P54" s="48"/>
      <c r="Q54" s="42" t="s">
        <v>251</v>
      </c>
      <c r="R54" s="45"/>
      <c r="S54" s="47">
        <v>799012.7132873427</v>
      </c>
      <c r="T54" s="47">
        <v>1123005.1266719585</v>
      </c>
      <c r="U54" s="47">
        <v>175476.98039680233</v>
      </c>
      <c r="V54" s="50">
        <v>2097494.8203561036</v>
      </c>
      <c r="X54" s="204"/>
      <c r="Y54" s="204"/>
    </row>
    <row r="55" spans="1:25" s="7" customFormat="1" ht="22.5">
      <c r="A55" s="27" t="s">
        <v>185</v>
      </c>
      <c r="B55" s="42" t="s">
        <v>267</v>
      </c>
      <c r="C55" s="364" t="s">
        <v>255</v>
      </c>
      <c r="D55" s="365"/>
      <c r="E55" s="366" t="s">
        <v>255</v>
      </c>
      <c r="F55" s="367"/>
      <c r="G55" s="368">
        <v>1079146.7631469273</v>
      </c>
      <c r="H55" s="368">
        <v>1182469.0328018384</v>
      </c>
      <c r="I55" s="368">
        <v>184768.60911909782</v>
      </c>
      <c r="J55" s="369"/>
      <c r="K55" s="368">
        <v>52</v>
      </c>
      <c r="L55" s="368">
        <v>52</v>
      </c>
      <c r="M55" s="368">
        <v>17</v>
      </c>
      <c r="N55" s="369"/>
      <c r="O55" s="369" t="s">
        <v>252</v>
      </c>
      <c r="P55" s="48"/>
      <c r="Q55" s="42" t="s">
        <v>251</v>
      </c>
      <c r="R55" s="45"/>
      <c r="S55" s="47">
        <v>1079146.7631469273</v>
      </c>
      <c r="T55" s="47">
        <v>1182469.0328018384</v>
      </c>
      <c r="U55" s="47">
        <v>184768.60911909782</v>
      </c>
      <c r="V55" s="50">
        <v>2446384.4050678634</v>
      </c>
      <c r="X55" s="204"/>
      <c r="Y55" s="204"/>
    </row>
    <row r="56" spans="1:25" s="7" customFormat="1" ht="12.75">
      <c r="A56" s="27" t="s">
        <v>185</v>
      </c>
      <c r="B56" s="42" t="s">
        <v>268</v>
      </c>
      <c r="C56" s="364" t="s">
        <v>249</v>
      </c>
      <c r="D56" s="365"/>
      <c r="E56" s="366" t="s">
        <v>249</v>
      </c>
      <c r="F56" s="367"/>
      <c r="G56" s="368">
        <v>15717.467724596247</v>
      </c>
      <c r="H56" s="368">
        <v>17182.008458823628</v>
      </c>
      <c r="I56" s="368">
        <v>2684.802491010722</v>
      </c>
      <c r="J56" s="369"/>
      <c r="K56" s="368">
        <v>4</v>
      </c>
      <c r="L56" s="368">
        <v>4</v>
      </c>
      <c r="M56" s="368">
        <v>0</v>
      </c>
      <c r="N56" s="369"/>
      <c r="O56" s="369" t="s">
        <v>250</v>
      </c>
      <c r="P56" s="48"/>
      <c r="Q56" s="42" t="s">
        <v>251</v>
      </c>
      <c r="R56" s="45"/>
      <c r="S56" s="47">
        <v>15717.467724596247</v>
      </c>
      <c r="T56" s="47">
        <v>17182.008458823628</v>
      </c>
      <c r="U56" s="47">
        <v>2684.802491010722</v>
      </c>
      <c r="V56" s="50">
        <v>35584.27867443059</v>
      </c>
      <c r="X56" s="204"/>
      <c r="Y56" s="204"/>
    </row>
    <row r="57" spans="1:25" s="7" customFormat="1" ht="12.75">
      <c r="A57" s="27" t="s">
        <v>185</v>
      </c>
      <c r="B57" s="42" t="s">
        <v>268</v>
      </c>
      <c r="C57" s="364" t="s">
        <v>255</v>
      </c>
      <c r="D57" s="365"/>
      <c r="E57" s="366" t="s">
        <v>255</v>
      </c>
      <c r="F57" s="367"/>
      <c r="G57" s="368">
        <v>37472.52101484561</v>
      </c>
      <c r="H57" s="368">
        <v>40392.3560779926</v>
      </c>
      <c r="I57" s="368">
        <v>6311.572856914503</v>
      </c>
      <c r="J57" s="369"/>
      <c r="K57" s="368">
        <v>2</v>
      </c>
      <c r="L57" s="368">
        <v>2</v>
      </c>
      <c r="M57" s="368">
        <v>0</v>
      </c>
      <c r="N57" s="369"/>
      <c r="O57" s="369" t="s">
        <v>252</v>
      </c>
      <c r="P57" s="48"/>
      <c r="Q57" s="42" t="s">
        <v>251</v>
      </c>
      <c r="R57" s="45"/>
      <c r="S57" s="47">
        <v>37472.52101484561</v>
      </c>
      <c r="T57" s="47">
        <v>40392.3560779926</v>
      </c>
      <c r="U57" s="47">
        <v>6311.572856914503</v>
      </c>
      <c r="V57" s="50">
        <v>84176.4499497527</v>
      </c>
      <c r="X57" s="204"/>
      <c r="Y57" s="204"/>
    </row>
    <row r="58" spans="1:25" s="7" customFormat="1" ht="22.5">
      <c r="A58" s="27" t="s">
        <v>185</v>
      </c>
      <c r="B58" s="42" t="s">
        <v>269</v>
      </c>
      <c r="C58" s="364" t="s">
        <v>252</v>
      </c>
      <c r="D58" s="365"/>
      <c r="E58" s="366" t="s">
        <v>252</v>
      </c>
      <c r="F58" s="367"/>
      <c r="G58" s="368">
        <v>136148.00594902757</v>
      </c>
      <c r="H58" s="368">
        <v>148834.16532851534</v>
      </c>
      <c r="I58" s="368">
        <v>23256.322960095767</v>
      </c>
      <c r="J58" s="369"/>
      <c r="K58" s="368">
        <v>10</v>
      </c>
      <c r="L58" s="368">
        <v>10</v>
      </c>
      <c r="M58" s="368">
        <v>1</v>
      </c>
      <c r="N58" s="369"/>
      <c r="O58" s="369" t="s">
        <v>252</v>
      </c>
      <c r="P58" s="48"/>
      <c r="Q58" s="42" t="s">
        <v>251</v>
      </c>
      <c r="R58" s="45"/>
      <c r="S58" s="47">
        <v>136148.00594902757</v>
      </c>
      <c r="T58" s="47">
        <v>148834.16532851534</v>
      </c>
      <c r="U58" s="47">
        <v>23256.322960095767</v>
      </c>
      <c r="V58" s="50">
        <v>308238.4942376387</v>
      </c>
      <c r="X58" s="204"/>
      <c r="Y58" s="204"/>
    </row>
    <row r="59" spans="1:25" s="7" customFormat="1" ht="22.5">
      <c r="A59" s="27" t="s">
        <v>185</v>
      </c>
      <c r="B59" s="42" t="s">
        <v>269</v>
      </c>
      <c r="C59" s="364" t="s">
        <v>254</v>
      </c>
      <c r="D59" s="365"/>
      <c r="E59" s="366" t="s">
        <v>254</v>
      </c>
      <c r="F59" s="367"/>
      <c r="G59" s="368">
        <v>38587.711667800155</v>
      </c>
      <c r="H59" s="368">
        <v>73144.17831337934</v>
      </c>
      <c r="I59" s="368">
        <v>11429.261754195315</v>
      </c>
      <c r="J59" s="369"/>
      <c r="K59" s="368">
        <v>26</v>
      </c>
      <c r="L59" s="368">
        <v>47</v>
      </c>
      <c r="M59" s="368">
        <v>0</v>
      </c>
      <c r="N59" s="369"/>
      <c r="O59" s="369" t="s">
        <v>254</v>
      </c>
      <c r="P59" s="48"/>
      <c r="Q59" s="42" t="s">
        <v>251</v>
      </c>
      <c r="R59" s="45"/>
      <c r="S59" s="47">
        <v>38587.711667800155</v>
      </c>
      <c r="T59" s="47">
        <v>73144.17831337934</v>
      </c>
      <c r="U59" s="47">
        <v>11429.261754195315</v>
      </c>
      <c r="V59" s="50">
        <v>123161.15173537482</v>
      </c>
      <c r="X59" s="204"/>
      <c r="Y59" s="204"/>
    </row>
    <row r="60" spans="1:25" s="7" customFormat="1" ht="22.5">
      <c r="A60" s="27" t="s">
        <v>185</v>
      </c>
      <c r="B60" s="42" t="s">
        <v>269</v>
      </c>
      <c r="C60" s="364" t="s">
        <v>255</v>
      </c>
      <c r="D60" s="365"/>
      <c r="E60" s="366" t="s">
        <v>255</v>
      </c>
      <c r="F60" s="367"/>
      <c r="G60" s="368">
        <v>1114276.9289356065</v>
      </c>
      <c r="H60" s="368">
        <v>1218340.8492891595</v>
      </c>
      <c r="I60" s="368">
        <v>190373.81775888175</v>
      </c>
      <c r="J60" s="369"/>
      <c r="K60" s="368">
        <v>53</v>
      </c>
      <c r="L60" s="368">
        <v>52</v>
      </c>
      <c r="M60" s="368">
        <v>18</v>
      </c>
      <c r="N60" s="369"/>
      <c r="O60" s="369" t="s">
        <v>252</v>
      </c>
      <c r="P60" s="48"/>
      <c r="Q60" s="42" t="s">
        <v>251</v>
      </c>
      <c r="R60" s="45"/>
      <c r="S60" s="47">
        <v>1114276.9289356065</v>
      </c>
      <c r="T60" s="47">
        <v>1218340.8492891595</v>
      </c>
      <c r="U60" s="47">
        <v>190373.81775888175</v>
      </c>
      <c r="V60" s="50">
        <v>2522991.595983648</v>
      </c>
      <c r="X60" s="204"/>
      <c r="Y60" s="204"/>
    </row>
    <row r="61" spans="1:25" s="7" customFormat="1" ht="22.5">
      <c r="A61" s="27" t="s">
        <v>185</v>
      </c>
      <c r="B61" s="42" t="s">
        <v>270</v>
      </c>
      <c r="C61" s="364" t="s">
        <v>249</v>
      </c>
      <c r="D61" s="365"/>
      <c r="E61" s="366" t="s">
        <v>249</v>
      </c>
      <c r="F61" s="367"/>
      <c r="G61" s="368">
        <v>11468.394612068405</v>
      </c>
      <c r="H61" s="368">
        <v>12537.0102033245</v>
      </c>
      <c r="I61" s="368">
        <v>1958.990784131936</v>
      </c>
      <c r="J61" s="369"/>
      <c r="K61" s="368">
        <v>2</v>
      </c>
      <c r="L61" s="368">
        <v>2</v>
      </c>
      <c r="M61" s="368">
        <v>0</v>
      </c>
      <c r="N61" s="369"/>
      <c r="O61" s="369" t="s">
        <v>250</v>
      </c>
      <c r="P61" s="48"/>
      <c r="Q61" s="42" t="s">
        <v>251</v>
      </c>
      <c r="R61" s="45"/>
      <c r="S61" s="47">
        <v>11468.394612068405</v>
      </c>
      <c r="T61" s="47">
        <v>12537.0102033245</v>
      </c>
      <c r="U61" s="47">
        <v>1958.990784131936</v>
      </c>
      <c r="V61" s="50">
        <v>25964.39559952484</v>
      </c>
      <c r="X61" s="204"/>
      <c r="Y61" s="204"/>
    </row>
    <row r="62" spans="1:25" s="7" customFormat="1" ht="22.5">
      <c r="A62" s="27" t="s">
        <v>185</v>
      </c>
      <c r="B62" s="42" t="s">
        <v>270</v>
      </c>
      <c r="C62" s="364" t="s">
        <v>252</v>
      </c>
      <c r="D62" s="365"/>
      <c r="E62" s="366" t="s">
        <v>252</v>
      </c>
      <c r="F62" s="367"/>
      <c r="G62" s="368">
        <v>271475.6354886868</v>
      </c>
      <c r="H62" s="368">
        <v>275884.9565749037</v>
      </c>
      <c r="I62" s="368">
        <v>43108.84960973872</v>
      </c>
      <c r="J62" s="369"/>
      <c r="K62" s="368">
        <v>20</v>
      </c>
      <c r="L62" s="368">
        <v>18</v>
      </c>
      <c r="M62" s="368">
        <v>2</v>
      </c>
      <c r="N62" s="369"/>
      <c r="O62" s="369" t="s">
        <v>252</v>
      </c>
      <c r="P62" s="48"/>
      <c r="Q62" s="42" t="s">
        <v>251</v>
      </c>
      <c r="R62" s="45"/>
      <c r="S62" s="47">
        <v>271475.6354886868</v>
      </c>
      <c r="T62" s="47">
        <v>275884.9565749037</v>
      </c>
      <c r="U62" s="47">
        <v>43108.84960973872</v>
      </c>
      <c r="V62" s="50">
        <v>590469.4416733291</v>
      </c>
      <c r="X62" s="204"/>
      <c r="Y62" s="204"/>
    </row>
    <row r="63" spans="1:25" s="7" customFormat="1" ht="22.5">
      <c r="A63" s="27" t="s">
        <v>185</v>
      </c>
      <c r="B63" s="42" t="s">
        <v>270</v>
      </c>
      <c r="C63" s="364" t="s">
        <v>253</v>
      </c>
      <c r="D63" s="365"/>
      <c r="E63" s="366" t="s">
        <v>253</v>
      </c>
      <c r="F63" s="367"/>
      <c r="G63" s="368">
        <v>32388.40242042664</v>
      </c>
      <c r="H63" s="368">
        <v>0</v>
      </c>
      <c r="I63" s="368">
        <v>0</v>
      </c>
      <c r="J63" s="369"/>
      <c r="K63" s="368">
        <v>2</v>
      </c>
      <c r="L63" s="368">
        <v>0</v>
      </c>
      <c r="M63" s="368">
        <v>0</v>
      </c>
      <c r="N63" s="369"/>
      <c r="O63" s="369" t="s">
        <v>253</v>
      </c>
      <c r="P63" s="48"/>
      <c r="Q63" s="42" t="s">
        <v>251</v>
      </c>
      <c r="R63" s="45"/>
      <c r="S63" s="47">
        <v>32388.40242042664</v>
      </c>
      <c r="T63" s="47">
        <v>0</v>
      </c>
      <c r="U63" s="47">
        <v>0</v>
      </c>
      <c r="V63" s="50">
        <v>32388.40242042664</v>
      </c>
      <c r="X63" s="204"/>
      <c r="Y63" s="204"/>
    </row>
    <row r="64" spans="1:25" s="7" customFormat="1" ht="22.5">
      <c r="A64" s="27" t="s">
        <v>185</v>
      </c>
      <c r="B64" s="42" t="s">
        <v>270</v>
      </c>
      <c r="C64" s="364" t="s">
        <v>254</v>
      </c>
      <c r="D64" s="365"/>
      <c r="E64" s="366" t="s">
        <v>254</v>
      </c>
      <c r="F64" s="367"/>
      <c r="G64" s="368">
        <v>366210.62091652607</v>
      </c>
      <c r="H64" s="368">
        <v>560100.2155095869</v>
      </c>
      <c r="I64" s="368">
        <v>87519.36407315308</v>
      </c>
      <c r="J64" s="369"/>
      <c r="K64" s="368">
        <v>170</v>
      </c>
      <c r="L64" s="368">
        <v>239</v>
      </c>
      <c r="M64" s="368">
        <v>0</v>
      </c>
      <c r="N64" s="369"/>
      <c r="O64" s="369" t="s">
        <v>254</v>
      </c>
      <c r="P64" s="48"/>
      <c r="Q64" s="42" t="s">
        <v>251</v>
      </c>
      <c r="R64" s="45"/>
      <c r="S64" s="47">
        <v>366210.62091652607</v>
      </c>
      <c r="T64" s="47">
        <v>560100.2155095869</v>
      </c>
      <c r="U64" s="47">
        <v>87519.36407315308</v>
      </c>
      <c r="V64" s="50">
        <v>1013830.200499266</v>
      </c>
      <c r="X64" s="204"/>
      <c r="Y64" s="204"/>
    </row>
    <row r="65" spans="1:25" s="7" customFormat="1" ht="22.5">
      <c r="A65" s="27" t="s">
        <v>185</v>
      </c>
      <c r="B65" s="42" t="s">
        <v>270</v>
      </c>
      <c r="C65" s="364" t="s">
        <v>255</v>
      </c>
      <c r="D65" s="365"/>
      <c r="E65" s="366" t="s">
        <v>255</v>
      </c>
      <c r="F65" s="367"/>
      <c r="G65" s="368">
        <v>1843032.1989745994</v>
      </c>
      <c r="H65" s="368">
        <v>1956339.299361347</v>
      </c>
      <c r="I65" s="368">
        <v>305690.9578862541</v>
      </c>
      <c r="J65" s="369"/>
      <c r="K65" s="368">
        <v>75</v>
      </c>
      <c r="L65" s="368">
        <v>72</v>
      </c>
      <c r="M65" s="368">
        <v>27</v>
      </c>
      <c r="N65" s="369"/>
      <c r="O65" s="369" t="s">
        <v>252</v>
      </c>
      <c r="P65" s="48"/>
      <c r="Q65" s="42" t="s">
        <v>251</v>
      </c>
      <c r="R65" s="45"/>
      <c r="S65" s="47">
        <v>1843032.1989745994</v>
      </c>
      <c r="T65" s="47">
        <v>1956339.299361347</v>
      </c>
      <c r="U65" s="47">
        <v>305690.9578862541</v>
      </c>
      <c r="V65" s="50">
        <v>4105062.4562222003</v>
      </c>
      <c r="X65" s="204"/>
      <c r="Y65" s="204"/>
    </row>
    <row r="66" spans="1:25" s="7" customFormat="1" ht="12.75">
      <c r="A66" s="27" t="s">
        <v>185</v>
      </c>
      <c r="B66" s="42" t="s">
        <v>271</v>
      </c>
      <c r="C66" s="364" t="s">
        <v>249</v>
      </c>
      <c r="D66" s="365"/>
      <c r="E66" s="366" t="s">
        <v>249</v>
      </c>
      <c r="F66" s="367"/>
      <c r="G66" s="368">
        <v>11703.622855639504</v>
      </c>
      <c r="H66" s="368">
        <v>12794.15682144467</v>
      </c>
      <c r="I66" s="368">
        <v>1999.1716443927442</v>
      </c>
      <c r="J66" s="369"/>
      <c r="K66" s="368">
        <v>2</v>
      </c>
      <c r="L66" s="368">
        <v>2</v>
      </c>
      <c r="M66" s="368">
        <v>0</v>
      </c>
      <c r="N66" s="369"/>
      <c r="O66" s="369" t="s">
        <v>250</v>
      </c>
      <c r="P66" s="48"/>
      <c r="Q66" s="42" t="s">
        <v>251</v>
      </c>
      <c r="R66" s="45"/>
      <c r="S66" s="47">
        <v>11703.622855639504</v>
      </c>
      <c r="T66" s="47">
        <v>12794.15682144467</v>
      </c>
      <c r="U66" s="47">
        <v>1999.1716443927442</v>
      </c>
      <c r="V66" s="50">
        <v>26496.951321476918</v>
      </c>
      <c r="X66" s="204"/>
      <c r="Y66" s="204"/>
    </row>
    <row r="67" spans="1:25" s="7" customFormat="1" ht="12.75">
      <c r="A67" s="27" t="s">
        <v>185</v>
      </c>
      <c r="B67" s="42" t="s">
        <v>271</v>
      </c>
      <c r="C67" s="364" t="s">
        <v>252</v>
      </c>
      <c r="D67" s="365"/>
      <c r="E67" s="366" t="s">
        <v>252</v>
      </c>
      <c r="F67" s="367"/>
      <c r="G67" s="368">
        <v>142481.15626895413</v>
      </c>
      <c r="H67" s="368">
        <v>156329.25706380195</v>
      </c>
      <c r="I67" s="368">
        <v>24427.480628273814</v>
      </c>
      <c r="J67" s="369"/>
      <c r="K67" s="368">
        <v>12</v>
      </c>
      <c r="L67" s="368">
        <v>12</v>
      </c>
      <c r="M67" s="368">
        <v>0</v>
      </c>
      <c r="N67" s="369"/>
      <c r="O67" s="369" t="s">
        <v>252</v>
      </c>
      <c r="P67" s="48"/>
      <c r="Q67" s="42" t="s">
        <v>251</v>
      </c>
      <c r="R67" s="45"/>
      <c r="S67" s="47">
        <v>142481.15626895413</v>
      </c>
      <c r="T67" s="47">
        <v>156329.25706380195</v>
      </c>
      <c r="U67" s="47">
        <v>24427.480628273814</v>
      </c>
      <c r="V67" s="50">
        <v>323237.8939610299</v>
      </c>
      <c r="X67" s="204"/>
      <c r="Y67" s="204"/>
    </row>
    <row r="68" spans="1:25" s="7" customFormat="1" ht="22.5">
      <c r="A68" s="27" t="s">
        <v>185</v>
      </c>
      <c r="B68" s="42" t="s">
        <v>271</v>
      </c>
      <c r="C68" s="364" t="s">
        <v>254</v>
      </c>
      <c r="D68" s="365"/>
      <c r="E68" s="366" t="s">
        <v>254</v>
      </c>
      <c r="F68" s="367"/>
      <c r="G68" s="368">
        <v>109329.8483636012</v>
      </c>
      <c r="H68" s="368">
        <v>209705.91376439776</v>
      </c>
      <c r="I68" s="368">
        <v>32767.936356427683</v>
      </c>
      <c r="J68" s="369"/>
      <c r="K68" s="368">
        <v>48</v>
      </c>
      <c r="L68" s="368">
        <v>75</v>
      </c>
      <c r="M68" s="368">
        <v>0</v>
      </c>
      <c r="N68" s="369"/>
      <c r="O68" s="369" t="s">
        <v>254</v>
      </c>
      <c r="P68" s="48"/>
      <c r="Q68" s="42" t="s">
        <v>251</v>
      </c>
      <c r="R68" s="45"/>
      <c r="S68" s="47">
        <v>109329.8483636012</v>
      </c>
      <c r="T68" s="47">
        <v>209705.91376439776</v>
      </c>
      <c r="U68" s="47">
        <v>32767.936356427683</v>
      </c>
      <c r="V68" s="50">
        <v>351803.69848442666</v>
      </c>
      <c r="X68" s="204"/>
      <c r="Y68" s="204"/>
    </row>
    <row r="69" spans="1:25" s="7" customFormat="1" ht="12.75">
      <c r="A69" s="27" t="s">
        <v>185</v>
      </c>
      <c r="B69" s="42" t="s">
        <v>271</v>
      </c>
      <c r="C69" s="364" t="s">
        <v>255</v>
      </c>
      <c r="D69" s="365"/>
      <c r="E69" s="366" t="s">
        <v>255</v>
      </c>
      <c r="F69" s="367"/>
      <c r="G69" s="368">
        <v>1729269.0612388814</v>
      </c>
      <c r="H69" s="368">
        <v>1894691.859686429</v>
      </c>
      <c r="I69" s="368">
        <v>296058.13760215876</v>
      </c>
      <c r="J69" s="369"/>
      <c r="K69" s="368">
        <v>70</v>
      </c>
      <c r="L69" s="368">
        <v>70</v>
      </c>
      <c r="M69" s="368">
        <v>28</v>
      </c>
      <c r="N69" s="369"/>
      <c r="O69" s="369" t="s">
        <v>252</v>
      </c>
      <c r="P69" s="48"/>
      <c r="Q69" s="42" t="s">
        <v>251</v>
      </c>
      <c r="R69" s="45"/>
      <c r="S69" s="47">
        <v>1729269.0612388814</v>
      </c>
      <c r="T69" s="47">
        <v>1894691.859686429</v>
      </c>
      <c r="U69" s="47">
        <v>296058.13760215876</v>
      </c>
      <c r="V69" s="50">
        <v>3920019.058527469</v>
      </c>
      <c r="X69" s="204"/>
      <c r="Y69" s="204"/>
    </row>
    <row r="70" spans="1:25" s="7" customFormat="1" ht="22.5">
      <c r="A70" s="27" t="s">
        <v>185</v>
      </c>
      <c r="B70" s="42" t="s">
        <v>272</v>
      </c>
      <c r="C70" s="364" t="s">
        <v>249</v>
      </c>
      <c r="D70" s="365"/>
      <c r="E70" s="366" t="s">
        <v>249</v>
      </c>
      <c r="F70" s="367"/>
      <c r="G70" s="368">
        <v>293884.7247287203</v>
      </c>
      <c r="H70" s="368">
        <v>325873.2721200867</v>
      </c>
      <c r="I70" s="368">
        <v>50919.85461644478</v>
      </c>
      <c r="J70" s="369"/>
      <c r="K70" s="368">
        <v>56</v>
      </c>
      <c r="L70" s="368">
        <v>57</v>
      </c>
      <c r="M70" s="368">
        <v>0</v>
      </c>
      <c r="N70" s="369"/>
      <c r="O70" s="369" t="s">
        <v>250</v>
      </c>
      <c r="P70" s="48"/>
      <c r="Q70" s="42" t="s">
        <v>273</v>
      </c>
      <c r="R70" s="45"/>
      <c r="S70" s="47">
        <v>293884.7247287203</v>
      </c>
      <c r="T70" s="47">
        <v>325873.2721200867</v>
      </c>
      <c r="U70" s="47">
        <v>50919.85461644478</v>
      </c>
      <c r="V70" s="50">
        <v>670677.8514652518</v>
      </c>
      <c r="X70" s="204"/>
      <c r="Y70" s="204"/>
    </row>
    <row r="71" spans="1:25" s="7" customFormat="1" ht="22.5">
      <c r="A71" s="27" t="s">
        <v>185</v>
      </c>
      <c r="B71" s="42" t="s">
        <v>272</v>
      </c>
      <c r="C71" s="364" t="s">
        <v>252</v>
      </c>
      <c r="D71" s="365"/>
      <c r="E71" s="366" t="s">
        <v>252</v>
      </c>
      <c r="F71" s="367"/>
      <c r="G71" s="368">
        <v>140181.65975157713</v>
      </c>
      <c r="H71" s="368">
        <v>153766.24392815385</v>
      </c>
      <c r="I71" s="368">
        <v>24026.992869955462</v>
      </c>
      <c r="J71" s="369"/>
      <c r="K71" s="368">
        <v>14</v>
      </c>
      <c r="L71" s="368">
        <v>14</v>
      </c>
      <c r="M71" s="368">
        <v>0</v>
      </c>
      <c r="N71" s="369"/>
      <c r="O71" s="369" t="s">
        <v>252</v>
      </c>
      <c r="P71" s="48"/>
      <c r="Q71" s="42" t="s">
        <v>273</v>
      </c>
      <c r="R71" s="45"/>
      <c r="S71" s="47">
        <v>140181.65975157713</v>
      </c>
      <c r="T71" s="47">
        <v>153766.24392815385</v>
      </c>
      <c r="U71" s="47">
        <v>24026.992869955462</v>
      </c>
      <c r="V71" s="50">
        <v>317974.89654968644</v>
      </c>
      <c r="X71" s="204"/>
      <c r="Y71" s="204"/>
    </row>
    <row r="72" spans="1:25" s="7" customFormat="1" ht="22.5">
      <c r="A72" s="27" t="s">
        <v>185</v>
      </c>
      <c r="B72" s="42" t="s">
        <v>272</v>
      </c>
      <c r="C72" s="364" t="s">
        <v>253</v>
      </c>
      <c r="D72" s="365"/>
      <c r="E72" s="366" t="s">
        <v>253</v>
      </c>
      <c r="F72" s="367"/>
      <c r="G72" s="368">
        <v>152580.5511593013</v>
      </c>
      <c r="H72" s="368">
        <v>166797.88160585723</v>
      </c>
      <c r="I72" s="368">
        <v>26063.272469217318</v>
      </c>
      <c r="J72" s="369"/>
      <c r="K72" s="368">
        <v>8</v>
      </c>
      <c r="L72" s="368">
        <v>8</v>
      </c>
      <c r="M72" s="368">
        <v>0</v>
      </c>
      <c r="N72" s="369"/>
      <c r="O72" s="369" t="s">
        <v>253</v>
      </c>
      <c r="P72" s="48"/>
      <c r="Q72" s="42" t="s">
        <v>273</v>
      </c>
      <c r="R72" s="45"/>
      <c r="S72" s="47">
        <v>152580.5511593013</v>
      </c>
      <c r="T72" s="47">
        <v>166797.88160585723</v>
      </c>
      <c r="U72" s="47">
        <v>26063.272469217318</v>
      </c>
      <c r="V72" s="50">
        <v>345441.70523437584</v>
      </c>
      <c r="X72" s="204"/>
      <c r="Y72" s="204"/>
    </row>
    <row r="73" spans="1:25" s="7" customFormat="1" ht="22.5">
      <c r="A73" s="27" t="s">
        <v>185</v>
      </c>
      <c r="B73" s="42" t="s">
        <v>272</v>
      </c>
      <c r="C73" s="364" t="s">
        <v>255</v>
      </c>
      <c r="D73" s="365"/>
      <c r="E73" s="366" t="s">
        <v>255</v>
      </c>
      <c r="F73" s="367"/>
      <c r="G73" s="368">
        <v>28835.985167617437</v>
      </c>
      <c r="H73" s="368">
        <v>31522.89858328581</v>
      </c>
      <c r="I73" s="368">
        <v>4925.661446570985</v>
      </c>
      <c r="J73" s="369"/>
      <c r="K73" s="368">
        <v>2</v>
      </c>
      <c r="L73" s="368">
        <v>2</v>
      </c>
      <c r="M73" s="368">
        <v>0</v>
      </c>
      <c r="N73" s="369"/>
      <c r="O73" s="369" t="s">
        <v>252</v>
      </c>
      <c r="P73" s="48"/>
      <c r="Q73" s="42" t="s">
        <v>273</v>
      </c>
      <c r="R73" s="45"/>
      <c r="S73" s="47">
        <v>28835.985167617437</v>
      </c>
      <c r="T73" s="47">
        <v>31522.89858328581</v>
      </c>
      <c r="U73" s="47">
        <v>4925.661446570985</v>
      </c>
      <c r="V73" s="50">
        <v>65284.54519747423</v>
      </c>
      <c r="X73" s="204"/>
      <c r="Y73" s="204"/>
    </row>
    <row r="74" spans="1:25" s="7" customFormat="1" ht="22.5">
      <c r="A74" s="27" t="s">
        <v>185</v>
      </c>
      <c r="B74" s="42" t="s">
        <v>274</v>
      </c>
      <c r="C74" s="364" t="s">
        <v>252</v>
      </c>
      <c r="D74" s="365"/>
      <c r="E74" s="366" t="s">
        <v>252</v>
      </c>
      <c r="F74" s="367"/>
      <c r="G74" s="368">
        <v>41092.84811347356</v>
      </c>
      <c r="H74" s="368">
        <v>44921.84595219168</v>
      </c>
      <c r="I74" s="368">
        <v>7019.335615057746</v>
      </c>
      <c r="J74" s="369"/>
      <c r="K74" s="368">
        <v>4</v>
      </c>
      <c r="L74" s="368">
        <v>4</v>
      </c>
      <c r="M74" s="368">
        <v>0</v>
      </c>
      <c r="N74" s="369"/>
      <c r="O74" s="369" t="s">
        <v>252</v>
      </c>
      <c r="P74" s="48"/>
      <c r="Q74" s="42" t="s">
        <v>273</v>
      </c>
      <c r="R74" s="45"/>
      <c r="S74" s="47">
        <v>41092.84811347356</v>
      </c>
      <c r="T74" s="47">
        <v>44921.84595219168</v>
      </c>
      <c r="U74" s="47">
        <v>7019.335615057746</v>
      </c>
      <c r="V74" s="50">
        <v>93034.02968072299</v>
      </c>
      <c r="X74" s="204"/>
      <c r="Y74" s="204"/>
    </row>
    <row r="75" spans="1:25" s="7" customFormat="1" ht="22.5">
      <c r="A75" s="27" t="s">
        <v>185</v>
      </c>
      <c r="B75" s="42" t="s">
        <v>274</v>
      </c>
      <c r="C75" s="364" t="s">
        <v>254</v>
      </c>
      <c r="D75" s="365"/>
      <c r="E75" s="366" t="s">
        <v>254</v>
      </c>
      <c r="F75" s="367"/>
      <c r="G75" s="368">
        <v>389625.0419648298</v>
      </c>
      <c r="H75" s="368">
        <v>522764.7293227619</v>
      </c>
      <c r="I75" s="368">
        <v>81685.44735976632</v>
      </c>
      <c r="J75" s="369"/>
      <c r="K75" s="368">
        <v>116</v>
      </c>
      <c r="L75" s="368">
        <v>154</v>
      </c>
      <c r="M75" s="368">
        <v>0</v>
      </c>
      <c r="N75" s="369"/>
      <c r="O75" s="369" t="s">
        <v>254</v>
      </c>
      <c r="P75" s="48"/>
      <c r="Q75" s="42" t="s">
        <v>273</v>
      </c>
      <c r="R75" s="45"/>
      <c r="S75" s="47">
        <v>389625.0419648298</v>
      </c>
      <c r="T75" s="47">
        <v>522764.7293227619</v>
      </c>
      <c r="U75" s="47">
        <v>81685.44735976632</v>
      </c>
      <c r="V75" s="50">
        <v>994075.218647358</v>
      </c>
      <c r="X75" s="204"/>
      <c r="Y75" s="204"/>
    </row>
    <row r="76" spans="1:25" s="7" customFormat="1" ht="22.5">
      <c r="A76" s="27" t="s">
        <v>185</v>
      </c>
      <c r="B76" s="42" t="s">
        <v>274</v>
      </c>
      <c r="C76" s="364" t="s">
        <v>255</v>
      </c>
      <c r="D76" s="365"/>
      <c r="E76" s="366" t="s">
        <v>255</v>
      </c>
      <c r="F76" s="367"/>
      <c r="G76" s="368">
        <v>364408.84944126004</v>
      </c>
      <c r="H76" s="368">
        <v>399669.416433686</v>
      </c>
      <c r="I76" s="368">
        <v>62450.99037132166</v>
      </c>
      <c r="J76" s="369"/>
      <c r="K76" s="368">
        <v>16</v>
      </c>
      <c r="L76" s="368">
        <v>16</v>
      </c>
      <c r="M76" s="368">
        <v>6</v>
      </c>
      <c r="N76" s="369"/>
      <c r="O76" s="369" t="s">
        <v>252</v>
      </c>
      <c r="P76" s="48"/>
      <c r="Q76" s="42" t="s">
        <v>273</v>
      </c>
      <c r="R76" s="45"/>
      <c r="S76" s="47">
        <v>364408.84944126004</v>
      </c>
      <c r="T76" s="47">
        <v>399669.416433686</v>
      </c>
      <c r="U76" s="47">
        <v>62450.99037132166</v>
      </c>
      <c r="V76" s="50">
        <v>826529.2562462677</v>
      </c>
      <c r="X76" s="204"/>
      <c r="Y76" s="204"/>
    </row>
    <row r="77" spans="1:25" s="7" customFormat="1" ht="22.5">
      <c r="A77" s="27" t="s">
        <v>185</v>
      </c>
      <c r="B77" s="42" t="s">
        <v>275</v>
      </c>
      <c r="C77" s="364" t="s">
        <v>252</v>
      </c>
      <c r="D77" s="365"/>
      <c r="E77" s="366" t="s">
        <v>252</v>
      </c>
      <c r="F77" s="367"/>
      <c r="G77" s="368">
        <v>29521.08771130261</v>
      </c>
      <c r="H77" s="368">
        <v>32271.838419334537</v>
      </c>
      <c r="I77" s="368">
        <v>5042.688250641041</v>
      </c>
      <c r="J77" s="369"/>
      <c r="K77" s="368">
        <v>2</v>
      </c>
      <c r="L77" s="368">
        <v>2</v>
      </c>
      <c r="M77" s="368">
        <v>0</v>
      </c>
      <c r="N77" s="369"/>
      <c r="O77" s="369" t="s">
        <v>252</v>
      </c>
      <c r="P77" s="48"/>
      <c r="Q77" s="42" t="s">
        <v>273</v>
      </c>
      <c r="R77" s="45"/>
      <c r="S77" s="47">
        <v>29521.08771130261</v>
      </c>
      <c r="T77" s="47">
        <v>32271.838419334537</v>
      </c>
      <c r="U77" s="47">
        <v>5042.688250641041</v>
      </c>
      <c r="V77" s="50">
        <v>66835.6143812782</v>
      </c>
      <c r="X77" s="204"/>
      <c r="Y77" s="204"/>
    </row>
    <row r="78" spans="1:25" s="7" customFormat="1" ht="22.5">
      <c r="A78" s="27" t="s">
        <v>185</v>
      </c>
      <c r="B78" s="42" t="s">
        <v>275</v>
      </c>
      <c r="C78" s="364" t="s">
        <v>254</v>
      </c>
      <c r="D78" s="365"/>
      <c r="E78" s="366" t="s">
        <v>254</v>
      </c>
      <c r="F78" s="367"/>
      <c r="G78" s="368">
        <v>472175.361300648</v>
      </c>
      <c r="H78" s="368">
        <v>594879.9855280282</v>
      </c>
      <c r="I78" s="368">
        <v>92953.9332276304</v>
      </c>
      <c r="J78" s="369"/>
      <c r="K78" s="368">
        <v>171</v>
      </c>
      <c r="L78" s="368">
        <v>201</v>
      </c>
      <c r="M78" s="368">
        <v>0</v>
      </c>
      <c r="N78" s="369"/>
      <c r="O78" s="369" t="s">
        <v>254</v>
      </c>
      <c r="P78" s="48"/>
      <c r="Q78" s="42" t="s">
        <v>273</v>
      </c>
      <c r="R78" s="45"/>
      <c r="S78" s="47">
        <v>472175.361300648</v>
      </c>
      <c r="T78" s="47">
        <v>594879.9855280282</v>
      </c>
      <c r="U78" s="47">
        <v>92953.9332276304</v>
      </c>
      <c r="V78" s="50">
        <v>1160009.2800563066</v>
      </c>
      <c r="X78" s="204"/>
      <c r="Y78" s="204"/>
    </row>
    <row r="79" spans="1:25" s="7" customFormat="1" ht="22.5">
      <c r="A79" s="27" t="s">
        <v>185</v>
      </c>
      <c r="B79" s="42" t="s">
        <v>275</v>
      </c>
      <c r="C79" s="364" t="s">
        <v>255</v>
      </c>
      <c r="D79" s="365"/>
      <c r="E79" s="366" t="s">
        <v>255</v>
      </c>
      <c r="F79" s="367"/>
      <c r="G79" s="368">
        <v>479178.08086730924</v>
      </c>
      <c r="H79" s="368">
        <v>525691.5466218975</v>
      </c>
      <c r="I79" s="368">
        <v>82142.78192541293</v>
      </c>
      <c r="J79" s="369"/>
      <c r="K79" s="368">
        <v>22</v>
      </c>
      <c r="L79" s="368">
        <v>22</v>
      </c>
      <c r="M79" s="368">
        <v>4</v>
      </c>
      <c r="N79" s="369"/>
      <c r="O79" s="369" t="s">
        <v>252</v>
      </c>
      <c r="P79" s="48"/>
      <c r="Q79" s="42" t="s">
        <v>273</v>
      </c>
      <c r="R79" s="45"/>
      <c r="S79" s="47">
        <v>479178.08086730924</v>
      </c>
      <c r="T79" s="47">
        <v>525691.5466218975</v>
      </c>
      <c r="U79" s="47">
        <v>82142.78192541293</v>
      </c>
      <c r="V79" s="50">
        <v>1087012.4094146197</v>
      </c>
      <c r="X79" s="204"/>
      <c r="Y79" s="204"/>
    </row>
    <row r="80" spans="1:25" s="7" customFormat="1" ht="22.5">
      <c r="A80" s="27" t="s">
        <v>185</v>
      </c>
      <c r="B80" s="42" t="s">
        <v>276</v>
      </c>
      <c r="C80" s="364" t="s">
        <v>249</v>
      </c>
      <c r="D80" s="365"/>
      <c r="E80" s="366" t="s">
        <v>249</v>
      </c>
      <c r="F80" s="367"/>
      <c r="G80" s="368">
        <v>12101.802889328259</v>
      </c>
      <c r="H80" s="368">
        <v>13229.43894365756</v>
      </c>
      <c r="I80" s="368">
        <v>2067.1873556415335</v>
      </c>
      <c r="J80" s="369"/>
      <c r="K80" s="368">
        <v>2</v>
      </c>
      <c r="L80" s="368">
        <v>2</v>
      </c>
      <c r="M80" s="368">
        <v>0</v>
      </c>
      <c r="N80" s="369"/>
      <c r="O80" s="369" t="s">
        <v>250</v>
      </c>
      <c r="P80" s="48"/>
      <c r="Q80" s="42" t="s">
        <v>273</v>
      </c>
      <c r="R80" s="45"/>
      <c r="S80" s="47">
        <v>12101.802889328259</v>
      </c>
      <c r="T80" s="47">
        <v>13229.43894365756</v>
      </c>
      <c r="U80" s="47">
        <v>2067.1873556415335</v>
      </c>
      <c r="V80" s="50">
        <v>27398.429188627353</v>
      </c>
      <c r="X80" s="204"/>
      <c r="Y80" s="204"/>
    </row>
    <row r="81" spans="1:25" s="7" customFormat="1" ht="22.5">
      <c r="A81" s="27" t="s">
        <v>185</v>
      </c>
      <c r="B81" s="42" t="s">
        <v>276</v>
      </c>
      <c r="C81" s="364" t="s">
        <v>254</v>
      </c>
      <c r="D81" s="365"/>
      <c r="E81" s="366" t="s">
        <v>254</v>
      </c>
      <c r="F81" s="367"/>
      <c r="G81" s="368">
        <v>72863.875894049</v>
      </c>
      <c r="H81" s="368">
        <v>98380.69608984691</v>
      </c>
      <c r="I81" s="368">
        <v>15372.63461151117</v>
      </c>
      <c r="J81" s="369"/>
      <c r="K81" s="368">
        <v>40</v>
      </c>
      <c r="L81" s="368">
        <v>46</v>
      </c>
      <c r="M81" s="368">
        <v>0</v>
      </c>
      <c r="N81" s="369"/>
      <c r="O81" s="369" t="s">
        <v>254</v>
      </c>
      <c r="P81" s="48"/>
      <c r="Q81" s="42" t="s">
        <v>273</v>
      </c>
      <c r="R81" s="45"/>
      <c r="S81" s="47">
        <v>72863.875894049</v>
      </c>
      <c r="T81" s="47">
        <v>98380.69608984691</v>
      </c>
      <c r="U81" s="47">
        <v>15372.63461151117</v>
      </c>
      <c r="V81" s="50">
        <v>186617.20659540707</v>
      </c>
      <c r="X81" s="204"/>
      <c r="Y81" s="204"/>
    </row>
    <row r="82" spans="1:25" s="7" customFormat="1" ht="22.5">
      <c r="A82" s="27" t="s">
        <v>185</v>
      </c>
      <c r="B82" s="42" t="s">
        <v>276</v>
      </c>
      <c r="C82" s="364" t="s">
        <v>255</v>
      </c>
      <c r="D82" s="365"/>
      <c r="E82" s="366" t="s">
        <v>255</v>
      </c>
      <c r="F82" s="367"/>
      <c r="G82" s="368">
        <v>499487.6505739859</v>
      </c>
      <c r="H82" s="368">
        <v>547055.3513017818</v>
      </c>
      <c r="I82" s="368">
        <v>85481.0177410614</v>
      </c>
      <c r="J82" s="369"/>
      <c r="K82" s="368">
        <v>24</v>
      </c>
      <c r="L82" s="368">
        <v>24</v>
      </c>
      <c r="M82" s="368">
        <v>10</v>
      </c>
      <c r="N82" s="369"/>
      <c r="O82" s="369" t="s">
        <v>252</v>
      </c>
      <c r="P82" s="48"/>
      <c r="Q82" s="42" t="s">
        <v>273</v>
      </c>
      <c r="R82" s="45"/>
      <c r="S82" s="47">
        <v>499487.6505739859</v>
      </c>
      <c r="T82" s="47">
        <v>547055.3513017818</v>
      </c>
      <c r="U82" s="47">
        <v>85481.0177410614</v>
      </c>
      <c r="V82" s="50">
        <v>1132024.0196168292</v>
      </c>
      <c r="X82" s="204"/>
      <c r="Y82" s="204"/>
    </row>
    <row r="83" spans="1:25" s="7" customFormat="1" ht="22.5">
      <c r="A83" s="27" t="s">
        <v>185</v>
      </c>
      <c r="B83" s="42" t="s">
        <v>277</v>
      </c>
      <c r="C83" s="364" t="s">
        <v>249</v>
      </c>
      <c r="D83" s="365"/>
      <c r="E83" s="366" t="s">
        <v>249</v>
      </c>
      <c r="F83" s="367"/>
      <c r="G83" s="368">
        <v>10056.72949491655</v>
      </c>
      <c r="H83" s="368">
        <v>10993.807289920553</v>
      </c>
      <c r="I83" s="368">
        <v>1717.8551196971864</v>
      </c>
      <c r="J83" s="369"/>
      <c r="K83" s="368">
        <v>2</v>
      </c>
      <c r="L83" s="368">
        <v>2</v>
      </c>
      <c r="M83" s="368">
        <v>0</v>
      </c>
      <c r="N83" s="369"/>
      <c r="O83" s="369" t="s">
        <v>250</v>
      </c>
      <c r="P83" s="48"/>
      <c r="Q83" s="42" t="s">
        <v>273</v>
      </c>
      <c r="R83" s="45"/>
      <c r="S83" s="47">
        <v>10056.72949491655</v>
      </c>
      <c r="T83" s="47">
        <v>10993.807289920553</v>
      </c>
      <c r="U83" s="47">
        <v>1717.8551196971864</v>
      </c>
      <c r="V83" s="50">
        <v>22768.39190453429</v>
      </c>
      <c r="X83" s="204"/>
      <c r="Y83" s="204"/>
    </row>
    <row r="84" spans="1:25" s="7" customFormat="1" ht="22.5">
      <c r="A84" s="27" t="s">
        <v>185</v>
      </c>
      <c r="B84" s="42" t="s">
        <v>277</v>
      </c>
      <c r="C84" s="364" t="s">
        <v>254</v>
      </c>
      <c r="D84" s="365"/>
      <c r="E84" s="366" t="s">
        <v>254</v>
      </c>
      <c r="F84" s="367"/>
      <c r="G84" s="368">
        <v>358319.3194389525</v>
      </c>
      <c r="H84" s="368">
        <v>555844.7037589189</v>
      </c>
      <c r="I84" s="368">
        <v>86854.41220934165</v>
      </c>
      <c r="J84" s="369"/>
      <c r="K84" s="368">
        <v>119</v>
      </c>
      <c r="L84" s="368">
        <v>171</v>
      </c>
      <c r="M84" s="368">
        <v>0</v>
      </c>
      <c r="N84" s="369"/>
      <c r="O84" s="369" t="s">
        <v>254</v>
      </c>
      <c r="P84" s="48"/>
      <c r="Q84" s="42" t="s">
        <v>273</v>
      </c>
      <c r="R84" s="45"/>
      <c r="S84" s="47">
        <v>358319.3194389525</v>
      </c>
      <c r="T84" s="47">
        <v>555844.7037589189</v>
      </c>
      <c r="U84" s="47">
        <v>86854.41220934165</v>
      </c>
      <c r="V84" s="50">
        <v>1001018.435407213</v>
      </c>
      <c r="X84" s="204"/>
      <c r="Y84" s="204"/>
    </row>
    <row r="85" spans="1:25" s="7" customFormat="1" ht="22.5">
      <c r="A85" s="27" t="s">
        <v>185</v>
      </c>
      <c r="B85" s="42" t="s">
        <v>277</v>
      </c>
      <c r="C85" s="364" t="s">
        <v>255</v>
      </c>
      <c r="D85" s="365"/>
      <c r="E85" s="366" t="s">
        <v>255</v>
      </c>
      <c r="F85" s="367"/>
      <c r="G85" s="368">
        <v>420735.29057081015</v>
      </c>
      <c r="H85" s="368">
        <v>460425.9299691539</v>
      </c>
      <c r="I85" s="368">
        <v>71944.59755211565</v>
      </c>
      <c r="J85" s="369"/>
      <c r="K85" s="368">
        <v>22</v>
      </c>
      <c r="L85" s="368">
        <v>22</v>
      </c>
      <c r="M85" s="368">
        <v>7</v>
      </c>
      <c r="N85" s="369"/>
      <c r="O85" s="369" t="s">
        <v>252</v>
      </c>
      <c r="P85" s="48"/>
      <c r="Q85" s="42" t="s">
        <v>273</v>
      </c>
      <c r="R85" s="45"/>
      <c r="S85" s="47">
        <v>420735.29057081015</v>
      </c>
      <c r="T85" s="47">
        <v>460425.9299691539</v>
      </c>
      <c r="U85" s="47">
        <v>71944.59755211565</v>
      </c>
      <c r="V85" s="50">
        <v>953105.8180920797</v>
      </c>
      <c r="X85" s="204"/>
      <c r="Y85" s="204"/>
    </row>
    <row r="86" spans="1:25" s="7" customFormat="1" ht="22.5">
      <c r="A86" s="27" t="s">
        <v>185</v>
      </c>
      <c r="B86" s="42" t="s">
        <v>278</v>
      </c>
      <c r="C86" s="364" t="s">
        <v>249</v>
      </c>
      <c r="D86" s="365"/>
      <c r="E86" s="366" t="s">
        <v>249</v>
      </c>
      <c r="F86" s="367"/>
      <c r="G86" s="368">
        <v>11607.84177202743</v>
      </c>
      <c r="H86" s="368">
        <v>12753.45789329397</v>
      </c>
      <c r="I86" s="368">
        <v>1992.8121676213104</v>
      </c>
      <c r="J86" s="369"/>
      <c r="K86" s="368">
        <v>2</v>
      </c>
      <c r="L86" s="368">
        <v>2</v>
      </c>
      <c r="M86" s="368">
        <v>0</v>
      </c>
      <c r="N86" s="369"/>
      <c r="O86" s="369" t="s">
        <v>250</v>
      </c>
      <c r="P86" s="48"/>
      <c r="Q86" s="42" t="s">
        <v>273</v>
      </c>
      <c r="R86" s="45"/>
      <c r="S86" s="47">
        <v>11607.84177202743</v>
      </c>
      <c r="T86" s="47">
        <v>12753.45789329397</v>
      </c>
      <c r="U86" s="47">
        <v>1992.8121676213104</v>
      </c>
      <c r="V86" s="50">
        <v>26354.11183294271</v>
      </c>
      <c r="X86" s="204"/>
      <c r="Y86" s="204"/>
    </row>
    <row r="87" spans="1:25" s="7" customFormat="1" ht="22.5">
      <c r="A87" s="27" t="s">
        <v>185</v>
      </c>
      <c r="B87" s="42" t="s">
        <v>278</v>
      </c>
      <c r="C87" s="364" t="s">
        <v>252</v>
      </c>
      <c r="D87" s="365"/>
      <c r="E87" s="366" t="s">
        <v>252</v>
      </c>
      <c r="F87" s="367"/>
      <c r="G87" s="368">
        <v>116967.20431591953</v>
      </c>
      <c r="H87" s="368">
        <v>128054.06830600562</v>
      </c>
      <c r="I87" s="368">
        <v>20009.295327489286</v>
      </c>
      <c r="J87" s="369"/>
      <c r="K87" s="368">
        <v>8</v>
      </c>
      <c r="L87" s="368">
        <v>8</v>
      </c>
      <c r="M87" s="368">
        <v>2</v>
      </c>
      <c r="N87" s="369"/>
      <c r="O87" s="369" t="s">
        <v>252</v>
      </c>
      <c r="P87" s="48"/>
      <c r="Q87" s="42" t="s">
        <v>273</v>
      </c>
      <c r="R87" s="45"/>
      <c r="S87" s="47">
        <v>116967.20431591953</v>
      </c>
      <c r="T87" s="47">
        <v>128054.06830600562</v>
      </c>
      <c r="U87" s="47">
        <v>20009.295327489286</v>
      </c>
      <c r="V87" s="50">
        <v>265030.5679494144</v>
      </c>
      <c r="X87" s="204"/>
      <c r="Y87" s="204"/>
    </row>
    <row r="88" spans="1:25" s="7" customFormat="1" ht="22.5">
      <c r="A88" s="27" t="s">
        <v>185</v>
      </c>
      <c r="B88" s="42" t="s">
        <v>278</v>
      </c>
      <c r="C88" s="364" t="s">
        <v>253</v>
      </c>
      <c r="D88" s="364"/>
      <c r="E88" s="366" t="s">
        <v>253</v>
      </c>
      <c r="F88" s="367"/>
      <c r="G88" s="368">
        <v>79761.75139198134</v>
      </c>
      <c r="H88" s="368">
        <v>87193.88588041878</v>
      </c>
      <c r="I88" s="368">
        <v>13624.621508810535</v>
      </c>
      <c r="J88" s="369"/>
      <c r="K88" s="368">
        <v>6</v>
      </c>
      <c r="L88" s="368">
        <v>6</v>
      </c>
      <c r="M88" s="368">
        <v>0</v>
      </c>
      <c r="N88" s="369"/>
      <c r="O88" s="369" t="s">
        <v>253</v>
      </c>
      <c r="P88" s="48"/>
      <c r="Q88" s="42" t="s">
        <v>273</v>
      </c>
      <c r="R88" s="45"/>
      <c r="S88" s="47">
        <v>79761.75139198134</v>
      </c>
      <c r="T88" s="47">
        <v>87193.88588041878</v>
      </c>
      <c r="U88" s="47">
        <v>13624.621508810535</v>
      </c>
      <c r="V88" s="50">
        <v>180580.25878121064</v>
      </c>
      <c r="X88" s="204"/>
      <c r="Y88" s="204"/>
    </row>
    <row r="89" spans="1:25" s="7" customFormat="1" ht="22.5">
      <c r="A89" s="27" t="s">
        <v>185</v>
      </c>
      <c r="B89" s="42" t="s">
        <v>278</v>
      </c>
      <c r="C89" s="364" t="s">
        <v>254</v>
      </c>
      <c r="D89" s="365"/>
      <c r="E89" s="366" t="s">
        <v>254</v>
      </c>
      <c r="F89" s="367"/>
      <c r="G89" s="368">
        <v>634053.0227970397</v>
      </c>
      <c r="H89" s="368">
        <v>1014360.0465377703</v>
      </c>
      <c r="I89" s="368">
        <v>158500.4678732892</v>
      </c>
      <c r="J89" s="369"/>
      <c r="K89" s="368">
        <v>242</v>
      </c>
      <c r="L89" s="368">
        <v>329</v>
      </c>
      <c r="M89" s="368">
        <v>0</v>
      </c>
      <c r="N89" s="369"/>
      <c r="O89" s="369" t="s">
        <v>254</v>
      </c>
      <c r="P89" s="48"/>
      <c r="Q89" s="42" t="s">
        <v>273</v>
      </c>
      <c r="R89" s="45"/>
      <c r="S89" s="47">
        <v>634053.0227970397</v>
      </c>
      <c r="T89" s="47">
        <v>1014360.0465377703</v>
      </c>
      <c r="U89" s="47">
        <v>158500.4678732892</v>
      </c>
      <c r="V89" s="50">
        <v>1806913.5372080994</v>
      </c>
      <c r="X89" s="204"/>
      <c r="Y89" s="204"/>
    </row>
    <row r="90" spans="1:25" s="7" customFormat="1" ht="22.5">
      <c r="A90" s="27" t="s">
        <v>185</v>
      </c>
      <c r="B90" s="42" t="s">
        <v>278</v>
      </c>
      <c r="C90" s="364" t="s">
        <v>255</v>
      </c>
      <c r="D90" s="365"/>
      <c r="E90" s="366" t="s">
        <v>255</v>
      </c>
      <c r="F90" s="367"/>
      <c r="G90" s="368">
        <v>334323.8552908831</v>
      </c>
      <c r="H90" s="368">
        <v>365475.87755533576</v>
      </c>
      <c r="I90" s="368">
        <v>57108.023710755144</v>
      </c>
      <c r="J90" s="369"/>
      <c r="K90" s="368">
        <v>18</v>
      </c>
      <c r="L90" s="368">
        <v>18</v>
      </c>
      <c r="M90" s="368">
        <v>8</v>
      </c>
      <c r="N90" s="369"/>
      <c r="O90" s="369" t="s">
        <v>252</v>
      </c>
      <c r="P90" s="48"/>
      <c r="Q90" s="42" t="s">
        <v>273</v>
      </c>
      <c r="R90" s="45"/>
      <c r="S90" s="47">
        <v>334323.8552908831</v>
      </c>
      <c r="T90" s="47">
        <v>365475.87755533576</v>
      </c>
      <c r="U90" s="47">
        <v>57108.023710755144</v>
      </c>
      <c r="V90" s="50">
        <v>756907.756556974</v>
      </c>
      <c r="X90" s="204"/>
      <c r="Y90" s="204"/>
    </row>
    <row r="91" spans="1:25" s="7" customFormat="1" ht="22.5">
      <c r="A91" s="27" t="s">
        <v>185</v>
      </c>
      <c r="B91" s="42" t="s">
        <v>279</v>
      </c>
      <c r="C91" s="364" t="s">
        <v>254</v>
      </c>
      <c r="D91" s="365"/>
      <c r="E91" s="366" t="s">
        <v>254</v>
      </c>
      <c r="F91" s="367"/>
      <c r="G91" s="368">
        <v>337259.68252865045</v>
      </c>
      <c r="H91" s="368">
        <v>471677.5302865605</v>
      </c>
      <c r="I91" s="368">
        <v>73702.73453781343</v>
      </c>
      <c r="J91" s="369"/>
      <c r="K91" s="368">
        <v>112</v>
      </c>
      <c r="L91" s="368">
        <v>147</v>
      </c>
      <c r="M91" s="368">
        <v>0</v>
      </c>
      <c r="N91" s="369"/>
      <c r="O91" s="369" t="s">
        <v>254</v>
      </c>
      <c r="P91" s="48"/>
      <c r="Q91" s="42" t="s">
        <v>273</v>
      </c>
      <c r="R91" s="45"/>
      <c r="S91" s="47">
        <v>337259.68252865045</v>
      </c>
      <c r="T91" s="47">
        <v>471677.5302865605</v>
      </c>
      <c r="U91" s="47">
        <v>73702.73453781343</v>
      </c>
      <c r="V91" s="50">
        <v>882639.9473530244</v>
      </c>
      <c r="X91" s="204"/>
      <c r="Y91" s="204"/>
    </row>
    <row r="92" spans="1:25" s="7" customFormat="1" ht="22.5">
      <c r="A92" s="27" t="s">
        <v>185</v>
      </c>
      <c r="B92" s="42" t="s">
        <v>279</v>
      </c>
      <c r="C92" s="364" t="s">
        <v>255</v>
      </c>
      <c r="D92" s="365"/>
      <c r="E92" s="366" t="s">
        <v>255</v>
      </c>
      <c r="F92" s="367"/>
      <c r="G92" s="368">
        <v>129033.5285182159</v>
      </c>
      <c r="H92" s="368">
        <v>112354.37597070134</v>
      </c>
      <c r="I92" s="368">
        <v>17556.11453719111</v>
      </c>
      <c r="J92" s="369"/>
      <c r="K92" s="368">
        <v>8</v>
      </c>
      <c r="L92" s="368">
        <v>6</v>
      </c>
      <c r="M92" s="368">
        <v>2</v>
      </c>
      <c r="N92" s="369"/>
      <c r="O92" s="369" t="s">
        <v>252</v>
      </c>
      <c r="P92" s="48"/>
      <c r="Q92" s="42" t="s">
        <v>273</v>
      </c>
      <c r="R92" s="45"/>
      <c r="S92" s="47">
        <v>129033.5285182159</v>
      </c>
      <c r="T92" s="47">
        <v>112354.37597070134</v>
      </c>
      <c r="U92" s="47">
        <v>17556.11453719111</v>
      </c>
      <c r="V92" s="50">
        <v>258944.01902610835</v>
      </c>
      <c r="X92" s="204"/>
      <c r="Y92" s="204"/>
    </row>
    <row r="93" spans="1:25" s="7" customFormat="1" ht="12.75">
      <c r="A93" s="27" t="s">
        <v>185</v>
      </c>
      <c r="B93" s="42" t="s">
        <v>280</v>
      </c>
      <c r="C93" s="364" t="s">
        <v>249</v>
      </c>
      <c r="D93" s="365"/>
      <c r="E93" s="366" t="s">
        <v>249</v>
      </c>
      <c r="F93" s="367"/>
      <c r="G93" s="368">
        <v>168475.77620302665</v>
      </c>
      <c r="H93" s="368">
        <v>187747.22600367904</v>
      </c>
      <c r="I93" s="368">
        <v>29336.74612388949</v>
      </c>
      <c r="J93" s="369"/>
      <c r="K93" s="368">
        <v>32</v>
      </c>
      <c r="L93" s="368">
        <v>32</v>
      </c>
      <c r="M93" s="368">
        <v>0</v>
      </c>
      <c r="N93" s="369"/>
      <c r="O93" s="369" t="s">
        <v>250</v>
      </c>
      <c r="P93" s="48"/>
      <c r="Q93" s="42" t="s">
        <v>251</v>
      </c>
      <c r="R93" s="45"/>
      <c r="S93" s="47">
        <v>168475.77620302665</v>
      </c>
      <c r="T93" s="47">
        <v>187747.22600367904</v>
      </c>
      <c r="U93" s="47">
        <v>29336.74612388949</v>
      </c>
      <c r="V93" s="50">
        <v>385559.7483305952</v>
      </c>
      <c r="X93" s="204"/>
      <c r="Y93" s="204"/>
    </row>
    <row r="94" spans="1:25" s="7" customFormat="1" ht="12.75">
      <c r="A94" s="27" t="s">
        <v>185</v>
      </c>
      <c r="B94" s="42" t="s">
        <v>280</v>
      </c>
      <c r="C94" s="364" t="s">
        <v>252</v>
      </c>
      <c r="D94" s="365"/>
      <c r="E94" s="366" t="s">
        <v>252</v>
      </c>
      <c r="F94" s="367"/>
      <c r="G94" s="368">
        <v>90989.9598413934</v>
      </c>
      <c r="H94" s="368">
        <v>99468.32957170931</v>
      </c>
      <c r="I94" s="368">
        <v>15542.584538401776</v>
      </c>
      <c r="J94" s="369"/>
      <c r="K94" s="368">
        <v>8</v>
      </c>
      <c r="L94" s="368">
        <v>8</v>
      </c>
      <c r="M94" s="368">
        <v>0</v>
      </c>
      <c r="N94" s="369"/>
      <c r="O94" s="369" t="s">
        <v>252</v>
      </c>
      <c r="P94" s="48"/>
      <c r="Q94" s="42" t="s">
        <v>251</v>
      </c>
      <c r="R94" s="45"/>
      <c r="S94" s="47">
        <v>90989.9598413934</v>
      </c>
      <c r="T94" s="47">
        <v>99468.32957170931</v>
      </c>
      <c r="U94" s="47">
        <v>15542.584538401776</v>
      </c>
      <c r="V94" s="50">
        <v>206000.8739515045</v>
      </c>
      <c r="X94" s="204"/>
      <c r="Y94" s="204"/>
    </row>
    <row r="95" spans="1:25" s="7" customFormat="1" ht="22.5">
      <c r="A95" s="27" t="s">
        <v>185</v>
      </c>
      <c r="B95" s="42" t="s">
        <v>280</v>
      </c>
      <c r="C95" s="364" t="s">
        <v>253</v>
      </c>
      <c r="D95" s="365"/>
      <c r="E95" s="366" t="s">
        <v>253</v>
      </c>
      <c r="F95" s="367"/>
      <c r="G95" s="368">
        <v>152042.00288435564</v>
      </c>
      <c r="H95" s="368">
        <v>166209.15184494786</v>
      </c>
      <c r="I95" s="368">
        <v>25971.279549273793</v>
      </c>
      <c r="J95" s="369"/>
      <c r="K95" s="368">
        <v>8</v>
      </c>
      <c r="L95" s="368">
        <v>8</v>
      </c>
      <c r="M95" s="368">
        <v>0</v>
      </c>
      <c r="N95" s="369"/>
      <c r="O95" s="369" t="s">
        <v>253</v>
      </c>
      <c r="P95" s="48"/>
      <c r="Q95" s="42" t="s">
        <v>251</v>
      </c>
      <c r="R95" s="45"/>
      <c r="S95" s="47">
        <v>152042.00288435564</v>
      </c>
      <c r="T95" s="47">
        <v>166209.15184494786</v>
      </c>
      <c r="U95" s="47">
        <v>25971.279549273793</v>
      </c>
      <c r="V95" s="50">
        <v>344222.4342785773</v>
      </c>
      <c r="X95" s="204"/>
      <c r="Y95" s="204"/>
    </row>
    <row r="96" spans="1:25" s="7" customFormat="1" ht="22.5">
      <c r="A96" s="27" t="s">
        <v>185</v>
      </c>
      <c r="B96" s="42" t="s">
        <v>281</v>
      </c>
      <c r="C96" s="364" t="s">
        <v>249</v>
      </c>
      <c r="D96" s="365"/>
      <c r="E96" s="366" t="s">
        <v>249</v>
      </c>
      <c r="F96" s="367"/>
      <c r="G96" s="368">
        <v>42628.574921496576</v>
      </c>
      <c r="H96" s="368">
        <v>46597.00339287715</v>
      </c>
      <c r="I96" s="368">
        <v>7281.090047338792</v>
      </c>
      <c r="J96" s="369"/>
      <c r="K96" s="368">
        <v>8</v>
      </c>
      <c r="L96" s="368">
        <v>8</v>
      </c>
      <c r="M96" s="368">
        <v>0</v>
      </c>
      <c r="N96" s="369"/>
      <c r="O96" s="369" t="s">
        <v>250</v>
      </c>
      <c r="P96" s="48"/>
      <c r="Q96" s="42" t="s">
        <v>251</v>
      </c>
      <c r="R96" s="45"/>
      <c r="S96" s="47">
        <v>42628.574921496576</v>
      </c>
      <c r="T96" s="47">
        <v>46597.00339287715</v>
      </c>
      <c r="U96" s="47">
        <v>7281.090047338792</v>
      </c>
      <c r="V96" s="50">
        <v>96506.66836171252</v>
      </c>
      <c r="X96" s="204"/>
      <c r="Y96" s="204"/>
    </row>
    <row r="97" spans="1:25" s="7" customFormat="1" ht="22.5">
      <c r="A97" s="27" t="s">
        <v>185</v>
      </c>
      <c r="B97" s="42" t="s">
        <v>281</v>
      </c>
      <c r="C97" s="364" t="s">
        <v>252</v>
      </c>
      <c r="D97" s="365"/>
      <c r="E97" s="366" t="s">
        <v>252</v>
      </c>
      <c r="F97" s="367"/>
      <c r="G97" s="368">
        <v>41889.412865583945</v>
      </c>
      <c r="H97" s="368">
        <v>52640.14781389063</v>
      </c>
      <c r="I97" s="368">
        <v>8225.37134215695</v>
      </c>
      <c r="J97" s="369"/>
      <c r="K97" s="368">
        <v>5</v>
      </c>
      <c r="L97" s="368">
        <v>4</v>
      </c>
      <c r="M97" s="368">
        <v>0</v>
      </c>
      <c r="N97" s="369"/>
      <c r="O97" s="369" t="s">
        <v>252</v>
      </c>
      <c r="P97" s="48"/>
      <c r="Q97" s="42" t="s">
        <v>251</v>
      </c>
      <c r="R97" s="45"/>
      <c r="S97" s="47">
        <v>41889.412865583945</v>
      </c>
      <c r="T97" s="47">
        <v>52640.14781389063</v>
      </c>
      <c r="U97" s="47">
        <v>8225.37134215695</v>
      </c>
      <c r="V97" s="50">
        <v>102754.93202163154</v>
      </c>
      <c r="X97" s="204"/>
      <c r="Y97" s="204"/>
    </row>
    <row r="98" spans="1:25" s="7" customFormat="1" ht="22.5">
      <c r="A98" s="27" t="s">
        <v>185</v>
      </c>
      <c r="B98" s="42" t="s">
        <v>281</v>
      </c>
      <c r="C98" s="364" t="s">
        <v>254</v>
      </c>
      <c r="D98" s="365"/>
      <c r="E98" s="366" t="s">
        <v>254</v>
      </c>
      <c r="F98" s="367"/>
      <c r="G98" s="368">
        <v>323632.02318397345</v>
      </c>
      <c r="H98" s="368">
        <v>445310.2063411604</v>
      </c>
      <c r="I98" s="368">
        <v>69582.66573563899</v>
      </c>
      <c r="J98" s="369"/>
      <c r="K98" s="368">
        <v>119</v>
      </c>
      <c r="L98" s="368">
        <v>158</v>
      </c>
      <c r="M98" s="368">
        <v>0</v>
      </c>
      <c r="N98" s="369"/>
      <c r="O98" s="369" t="s">
        <v>254</v>
      </c>
      <c r="P98" s="48"/>
      <c r="Q98" s="42" t="s">
        <v>251</v>
      </c>
      <c r="R98" s="45"/>
      <c r="S98" s="47">
        <v>323632.02318397345</v>
      </c>
      <c r="T98" s="47">
        <v>445310.2063411604</v>
      </c>
      <c r="U98" s="47">
        <v>69582.66573563899</v>
      </c>
      <c r="V98" s="50">
        <v>838524.8952607729</v>
      </c>
      <c r="X98" s="204"/>
      <c r="Y98" s="204"/>
    </row>
    <row r="99" spans="1:25" s="7" customFormat="1" ht="22.5">
      <c r="A99" s="27" t="s">
        <v>185</v>
      </c>
      <c r="B99" s="42" t="s">
        <v>281</v>
      </c>
      <c r="C99" s="364" t="s">
        <v>255</v>
      </c>
      <c r="D99" s="365"/>
      <c r="E99" s="366" t="s">
        <v>255</v>
      </c>
      <c r="F99" s="367"/>
      <c r="G99" s="368">
        <v>310011.30037746613</v>
      </c>
      <c r="H99" s="368">
        <v>351992.97155456373</v>
      </c>
      <c r="I99" s="368">
        <v>55001.23045060245</v>
      </c>
      <c r="J99" s="369"/>
      <c r="K99" s="368">
        <v>14</v>
      </c>
      <c r="L99" s="368">
        <v>14</v>
      </c>
      <c r="M99" s="368">
        <v>5</v>
      </c>
      <c r="N99" s="369"/>
      <c r="O99" s="369" t="s">
        <v>252</v>
      </c>
      <c r="P99" s="48"/>
      <c r="Q99" s="42" t="s">
        <v>251</v>
      </c>
      <c r="R99" s="45"/>
      <c r="S99" s="47">
        <v>310011.30037746613</v>
      </c>
      <c r="T99" s="47">
        <v>351992.97155456373</v>
      </c>
      <c r="U99" s="47">
        <v>55001.23045060245</v>
      </c>
      <c r="V99" s="50">
        <v>717005.5023826323</v>
      </c>
      <c r="X99" s="204"/>
      <c r="Y99" s="204"/>
    </row>
    <row r="100" spans="1:25" s="7" customFormat="1" ht="22.5">
      <c r="A100" s="27" t="s">
        <v>185</v>
      </c>
      <c r="B100" s="42" t="s">
        <v>282</v>
      </c>
      <c r="C100" s="364" t="s">
        <v>249</v>
      </c>
      <c r="D100" s="365"/>
      <c r="E100" s="366" t="s">
        <v>249</v>
      </c>
      <c r="F100" s="367"/>
      <c r="G100" s="368">
        <v>38215.5493379348</v>
      </c>
      <c r="H100" s="368">
        <v>32538.084492374164</v>
      </c>
      <c r="I100" s="368">
        <v>5084.290960931381</v>
      </c>
      <c r="J100" s="369"/>
      <c r="K100" s="368">
        <v>8</v>
      </c>
      <c r="L100" s="368">
        <v>6</v>
      </c>
      <c r="M100" s="368">
        <v>0</v>
      </c>
      <c r="N100" s="369"/>
      <c r="O100" s="369" t="s">
        <v>250</v>
      </c>
      <c r="P100" s="48"/>
      <c r="Q100" s="42" t="s">
        <v>251</v>
      </c>
      <c r="R100" s="45"/>
      <c r="S100" s="47">
        <v>38215.5493379348</v>
      </c>
      <c r="T100" s="47">
        <v>32538.084492374164</v>
      </c>
      <c r="U100" s="47">
        <v>5084.290960931381</v>
      </c>
      <c r="V100" s="50">
        <v>75837.92479124034</v>
      </c>
      <c r="X100" s="204"/>
      <c r="Y100" s="204"/>
    </row>
    <row r="101" spans="1:25" s="7" customFormat="1" ht="22.5">
      <c r="A101" s="27" t="s">
        <v>185</v>
      </c>
      <c r="B101" s="42" t="s">
        <v>282</v>
      </c>
      <c r="C101" s="364" t="s">
        <v>252</v>
      </c>
      <c r="D101" s="365"/>
      <c r="E101" s="366" t="s">
        <v>252</v>
      </c>
      <c r="F101" s="367"/>
      <c r="G101" s="368">
        <v>104035.65500500682</v>
      </c>
      <c r="H101" s="368">
        <v>114873.25923617992</v>
      </c>
      <c r="I101" s="368">
        <v>17949.706711349845</v>
      </c>
      <c r="J101" s="369"/>
      <c r="K101" s="368">
        <v>8</v>
      </c>
      <c r="L101" s="368">
        <v>8</v>
      </c>
      <c r="M101" s="368">
        <v>2</v>
      </c>
      <c r="N101" s="369"/>
      <c r="O101" s="369" t="s">
        <v>252</v>
      </c>
      <c r="P101" s="48"/>
      <c r="Q101" s="42" t="s">
        <v>251</v>
      </c>
      <c r="R101" s="45"/>
      <c r="S101" s="47">
        <v>104035.65500500682</v>
      </c>
      <c r="T101" s="47">
        <v>114873.25923617992</v>
      </c>
      <c r="U101" s="47">
        <v>17949.706711349845</v>
      </c>
      <c r="V101" s="50">
        <v>236858.62095253658</v>
      </c>
      <c r="X101" s="204"/>
      <c r="Y101" s="204"/>
    </row>
    <row r="102" spans="1:25" s="7" customFormat="1" ht="22.5">
      <c r="A102" s="27" t="s">
        <v>185</v>
      </c>
      <c r="B102" s="42" t="s">
        <v>282</v>
      </c>
      <c r="C102" s="364" t="s">
        <v>254</v>
      </c>
      <c r="D102" s="365"/>
      <c r="E102" s="366" t="s">
        <v>254</v>
      </c>
      <c r="F102" s="367"/>
      <c r="G102" s="368">
        <v>157091.06353258248</v>
      </c>
      <c r="H102" s="368">
        <v>267778.07566767547</v>
      </c>
      <c r="I102" s="368">
        <v>41842.09583609148</v>
      </c>
      <c r="J102" s="369"/>
      <c r="K102" s="368">
        <v>51</v>
      </c>
      <c r="L102" s="368">
        <v>74</v>
      </c>
      <c r="M102" s="368">
        <v>0</v>
      </c>
      <c r="N102" s="369"/>
      <c r="O102" s="369" t="s">
        <v>254</v>
      </c>
      <c r="P102" s="48"/>
      <c r="Q102" s="42" t="s">
        <v>251</v>
      </c>
      <c r="R102" s="45"/>
      <c r="S102" s="47">
        <v>157091.06353258248</v>
      </c>
      <c r="T102" s="47">
        <v>267778.07566767547</v>
      </c>
      <c r="U102" s="47">
        <v>41842.09583609148</v>
      </c>
      <c r="V102" s="50">
        <v>466711.23503634945</v>
      </c>
      <c r="X102" s="204"/>
      <c r="Y102" s="204"/>
    </row>
    <row r="103" spans="1:25" s="7" customFormat="1" ht="22.5">
      <c r="A103" s="27" t="s">
        <v>185</v>
      </c>
      <c r="B103" s="42" t="s">
        <v>282</v>
      </c>
      <c r="C103" s="364" t="s">
        <v>255</v>
      </c>
      <c r="D103" s="365"/>
      <c r="E103" s="366" t="s">
        <v>255</v>
      </c>
      <c r="F103" s="367"/>
      <c r="G103" s="368">
        <v>192516.13453584025</v>
      </c>
      <c r="H103" s="368">
        <v>212170.10085276482</v>
      </c>
      <c r="I103" s="368">
        <v>33152.981891064635</v>
      </c>
      <c r="J103" s="369"/>
      <c r="K103" s="368">
        <v>10</v>
      </c>
      <c r="L103" s="368">
        <v>10</v>
      </c>
      <c r="M103" s="368">
        <v>4</v>
      </c>
      <c r="N103" s="369"/>
      <c r="O103" s="369" t="s">
        <v>252</v>
      </c>
      <c r="P103" s="48"/>
      <c r="Q103" s="42" t="s">
        <v>251</v>
      </c>
      <c r="R103" s="45"/>
      <c r="S103" s="47">
        <v>192516.13453584025</v>
      </c>
      <c r="T103" s="47">
        <v>212170.10085276482</v>
      </c>
      <c r="U103" s="47">
        <v>33152.981891064635</v>
      </c>
      <c r="V103" s="50">
        <v>437839.21727966965</v>
      </c>
      <c r="X103" s="204"/>
      <c r="Y103" s="204"/>
    </row>
    <row r="104" spans="1:25" s="7" customFormat="1" ht="22.5">
      <c r="A104" s="27" t="s">
        <v>185</v>
      </c>
      <c r="B104" s="42" t="s">
        <v>283</v>
      </c>
      <c r="C104" s="364" t="s">
        <v>252</v>
      </c>
      <c r="D104" s="365"/>
      <c r="E104" s="366" t="s">
        <v>252</v>
      </c>
      <c r="F104" s="367"/>
      <c r="G104" s="368">
        <v>28159.1837269878</v>
      </c>
      <c r="H104" s="368">
        <v>30783.033340257854</v>
      </c>
      <c r="I104" s="368">
        <v>4810.052607694317</v>
      </c>
      <c r="J104" s="369"/>
      <c r="K104" s="368">
        <v>2</v>
      </c>
      <c r="L104" s="368">
        <v>2</v>
      </c>
      <c r="M104" s="368">
        <v>0</v>
      </c>
      <c r="N104" s="369"/>
      <c r="O104" s="369" t="s">
        <v>252</v>
      </c>
      <c r="P104" s="48"/>
      <c r="Q104" s="42" t="s">
        <v>251</v>
      </c>
      <c r="R104" s="45"/>
      <c r="S104" s="47">
        <v>28159.1837269878</v>
      </c>
      <c r="T104" s="47">
        <v>30783.033340257854</v>
      </c>
      <c r="U104" s="47">
        <v>4810.052607694317</v>
      </c>
      <c r="V104" s="50">
        <v>63752.26967493998</v>
      </c>
      <c r="X104" s="204"/>
      <c r="Y104" s="204"/>
    </row>
    <row r="105" spans="1:25" s="7" customFormat="1" ht="22.5">
      <c r="A105" s="27" t="s">
        <v>185</v>
      </c>
      <c r="B105" s="42" t="s">
        <v>283</v>
      </c>
      <c r="C105" s="364" t="s">
        <v>254</v>
      </c>
      <c r="D105" s="365"/>
      <c r="E105" s="366" t="s">
        <v>254</v>
      </c>
      <c r="F105" s="367"/>
      <c r="G105" s="368">
        <v>234598.75841788537</v>
      </c>
      <c r="H105" s="368">
        <v>369034.73404289375</v>
      </c>
      <c r="I105" s="368">
        <v>57664.1185809121</v>
      </c>
      <c r="J105" s="369"/>
      <c r="K105" s="368">
        <v>94</v>
      </c>
      <c r="L105" s="368">
        <v>124</v>
      </c>
      <c r="M105" s="368">
        <v>0</v>
      </c>
      <c r="N105" s="369"/>
      <c r="O105" s="369" t="s">
        <v>254</v>
      </c>
      <c r="P105" s="48"/>
      <c r="Q105" s="42" t="s">
        <v>251</v>
      </c>
      <c r="R105" s="45"/>
      <c r="S105" s="47">
        <v>234598.75841788537</v>
      </c>
      <c r="T105" s="47">
        <v>369034.73404289375</v>
      </c>
      <c r="U105" s="47">
        <v>57664.1185809121</v>
      </c>
      <c r="V105" s="50">
        <v>661297.6110416913</v>
      </c>
      <c r="X105" s="204"/>
      <c r="Y105" s="204"/>
    </row>
    <row r="106" spans="1:25" s="7" customFormat="1" ht="22.5">
      <c r="A106" s="27" t="s">
        <v>185</v>
      </c>
      <c r="B106" s="42" t="s">
        <v>283</v>
      </c>
      <c r="C106" s="364" t="s">
        <v>255</v>
      </c>
      <c r="D106" s="365"/>
      <c r="E106" s="366" t="s">
        <v>255</v>
      </c>
      <c r="F106" s="367"/>
      <c r="G106" s="368">
        <v>534333.3386980891</v>
      </c>
      <c r="H106" s="368">
        <v>584122.0803637997</v>
      </c>
      <c r="I106" s="368">
        <v>91272.93937570705</v>
      </c>
      <c r="J106" s="369"/>
      <c r="K106" s="368">
        <v>26</v>
      </c>
      <c r="L106" s="368">
        <v>26</v>
      </c>
      <c r="M106" s="368">
        <v>9</v>
      </c>
      <c r="N106" s="369"/>
      <c r="O106" s="369" t="s">
        <v>252</v>
      </c>
      <c r="P106" s="48"/>
      <c r="Q106" s="42" t="s">
        <v>251</v>
      </c>
      <c r="R106" s="45"/>
      <c r="S106" s="47">
        <v>534333.3386980891</v>
      </c>
      <c r="T106" s="47">
        <v>584122.0803637997</v>
      </c>
      <c r="U106" s="47">
        <v>91272.93937570705</v>
      </c>
      <c r="V106" s="50">
        <v>1209728.358437596</v>
      </c>
      <c r="X106" s="204"/>
      <c r="Y106" s="204"/>
    </row>
    <row r="107" spans="1:25" s="7" customFormat="1" ht="22.5">
      <c r="A107" s="27" t="s">
        <v>185</v>
      </c>
      <c r="B107" s="42" t="s">
        <v>284</v>
      </c>
      <c r="C107" s="364" t="s">
        <v>249</v>
      </c>
      <c r="D107" s="365"/>
      <c r="E107" s="366" t="s">
        <v>249</v>
      </c>
      <c r="F107" s="367"/>
      <c r="G107" s="368">
        <v>36542.88844361752</v>
      </c>
      <c r="H107" s="368">
        <v>40031.336447157926</v>
      </c>
      <c r="I107" s="368">
        <v>6255.161151234604</v>
      </c>
      <c r="J107" s="369"/>
      <c r="K107" s="368">
        <v>8</v>
      </c>
      <c r="L107" s="368">
        <v>8</v>
      </c>
      <c r="M107" s="368">
        <v>0</v>
      </c>
      <c r="N107" s="369"/>
      <c r="O107" s="369" t="s">
        <v>250</v>
      </c>
      <c r="P107" s="48"/>
      <c r="Q107" s="42" t="s">
        <v>251</v>
      </c>
      <c r="R107" s="45"/>
      <c r="S107" s="47">
        <v>36542.88844361752</v>
      </c>
      <c r="T107" s="47">
        <v>40031.336447157926</v>
      </c>
      <c r="U107" s="47">
        <v>6255.161151234604</v>
      </c>
      <c r="V107" s="50">
        <v>82829.38604201005</v>
      </c>
      <c r="X107" s="204"/>
      <c r="Y107" s="204"/>
    </row>
    <row r="108" spans="1:25" s="7" customFormat="1" ht="22.5">
      <c r="A108" s="27" t="s">
        <v>185</v>
      </c>
      <c r="B108" s="42" t="s">
        <v>284</v>
      </c>
      <c r="C108" s="364" t="s">
        <v>252</v>
      </c>
      <c r="D108" s="365"/>
      <c r="E108" s="366" t="s">
        <v>252</v>
      </c>
      <c r="F108" s="367"/>
      <c r="G108" s="368">
        <v>45474.03384969903</v>
      </c>
      <c r="H108" s="368">
        <v>49889.551652648726</v>
      </c>
      <c r="I108" s="368">
        <v>7795.572495115038</v>
      </c>
      <c r="J108" s="369"/>
      <c r="K108" s="368">
        <v>4</v>
      </c>
      <c r="L108" s="368">
        <v>4</v>
      </c>
      <c r="M108" s="368">
        <v>0</v>
      </c>
      <c r="N108" s="369"/>
      <c r="O108" s="369" t="s">
        <v>252</v>
      </c>
      <c r="P108" s="48"/>
      <c r="Q108" s="42" t="s">
        <v>251</v>
      </c>
      <c r="R108" s="45"/>
      <c r="S108" s="47">
        <v>45474.03384969903</v>
      </c>
      <c r="T108" s="47">
        <v>49889.551652648726</v>
      </c>
      <c r="U108" s="47">
        <v>7795.572495115038</v>
      </c>
      <c r="V108" s="50">
        <v>103159.1579974628</v>
      </c>
      <c r="X108" s="204"/>
      <c r="Y108" s="204"/>
    </row>
    <row r="109" spans="1:25" s="7" customFormat="1" ht="22.5">
      <c r="A109" s="27" t="s">
        <v>185</v>
      </c>
      <c r="B109" s="42" t="s">
        <v>284</v>
      </c>
      <c r="C109" s="364" t="s">
        <v>254</v>
      </c>
      <c r="D109" s="365"/>
      <c r="E109" s="366" t="s">
        <v>254</v>
      </c>
      <c r="F109" s="367"/>
      <c r="G109" s="368">
        <v>75662.31419056014</v>
      </c>
      <c r="H109" s="368">
        <v>185440.02937457134</v>
      </c>
      <c r="I109" s="368">
        <v>28976.23138709812</v>
      </c>
      <c r="J109" s="369"/>
      <c r="K109" s="368">
        <v>43</v>
      </c>
      <c r="L109" s="368">
        <v>78</v>
      </c>
      <c r="M109" s="368">
        <v>0</v>
      </c>
      <c r="N109" s="369"/>
      <c r="O109" s="369" t="s">
        <v>254</v>
      </c>
      <c r="P109" s="48"/>
      <c r="Q109" s="42" t="s">
        <v>251</v>
      </c>
      <c r="R109" s="45"/>
      <c r="S109" s="47">
        <v>75662.31419056014</v>
      </c>
      <c r="T109" s="47">
        <v>185440.02937457134</v>
      </c>
      <c r="U109" s="47">
        <v>28976.23138709812</v>
      </c>
      <c r="V109" s="50">
        <v>290078.5749522296</v>
      </c>
      <c r="X109" s="204"/>
      <c r="Y109" s="204"/>
    </row>
    <row r="110" spans="1:25" s="7" customFormat="1" ht="22.5">
      <c r="A110" s="27" t="s">
        <v>185</v>
      </c>
      <c r="B110" s="42" t="s">
        <v>284</v>
      </c>
      <c r="C110" s="364" t="s">
        <v>255</v>
      </c>
      <c r="D110" s="365"/>
      <c r="E110" s="366" t="s">
        <v>255</v>
      </c>
      <c r="F110" s="367"/>
      <c r="G110" s="368">
        <v>956505.8117494164</v>
      </c>
      <c r="H110" s="368">
        <v>1064449.7613367485</v>
      </c>
      <c r="I110" s="368">
        <v>166327.3171842178</v>
      </c>
      <c r="J110" s="369"/>
      <c r="K110" s="368">
        <v>38</v>
      </c>
      <c r="L110" s="368">
        <v>38</v>
      </c>
      <c r="M110" s="368">
        <v>15</v>
      </c>
      <c r="N110" s="369"/>
      <c r="O110" s="369" t="s">
        <v>252</v>
      </c>
      <c r="P110" s="48"/>
      <c r="Q110" s="42" t="s">
        <v>251</v>
      </c>
      <c r="R110" s="45"/>
      <c r="S110" s="47">
        <v>956505.8117494164</v>
      </c>
      <c r="T110" s="47">
        <v>1064449.7613367485</v>
      </c>
      <c r="U110" s="47">
        <v>166327.3171842178</v>
      </c>
      <c r="V110" s="50">
        <v>2187282.8902703826</v>
      </c>
      <c r="X110" s="204"/>
      <c r="Y110" s="204"/>
    </row>
    <row r="111" spans="1:25" s="7" customFormat="1" ht="12.75">
      <c r="A111" s="27" t="s">
        <v>185</v>
      </c>
      <c r="B111" s="42" t="s">
        <v>285</v>
      </c>
      <c r="C111" s="364" t="s">
        <v>249</v>
      </c>
      <c r="D111" s="365"/>
      <c r="E111" s="366" t="s">
        <v>249</v>
      </c>
      <c r="F111" s="367"/>
      <c r="G111" s="368">
        <v>56680.795887655295</v>
      </c>
      <c r="H111" s="368">
        <v>48112.17451551145</v>
      </c>
      <c r="I111" s="368">
        <v>7517.845559018629</v>
      </c>
      <c r="J111" s="369"/>
      <c r="K111" s="368">
        <v>12</v>
      </c>
      <c r="L111" s="368">
        <v>10</v>
      </c>
      <c r="M111" s="368">
        <v>0</v>
      </c>
      <c r="N111" s="369"/>
      <c r="O111" s="369" t="s">
        <v>250</v>
      </c>
      <c r="P111" s="48"/>
      <c r="Q111" s="42" t="s">
        <v>251</v>
      </c>
      <c r="R111" s="45"/>
      <c r="S111" s="47">
        <v>56680.795887655295</v>
      </c>
      <c r="T111" s="47">
        <v>48112.17451551145</v>
      </c>
      <c r="U111" s="47">
        <v>7517.845559018629</v>
      </c>
      <c r="V111" s="50">
        <v>112310.81596218538</v>
      </c>
      <c r="X111" s="204"/>
      <c r="Y111" s="204"/>
    </row>
    <row r="112" spans="1:25" s="7" customFormat="1" ht="12.75">
      <c r="A112" s="27" t="s">
        <v>185</v>
      </c>
      <c r="B112" s="42" t="s">
        <v>285</v>
      </c>
      <c r="C112" s="364" t="s">
        <v>252</v>
      </c>
      <c r="D112" s="365"/>
      <c r="E112" s="366" t="s">
        <v>252</v>
      </c>
      <c r="F112" s="367"/>
      <c r="G112" s="368">
        <v>88881.18400956097</v>
      </c>
      <c r="H112" s="368">
        <v>98020.12397318859</v>
      </c>
      <c r="I112" s="368">
        <v>15316.2928328819</v>
      </c>
      <c r="J112" s="369"/>
      <c r="K112" s="368">
        <v>8</v>
      </c>
      <c r="L112" s="368">
        <v>8</v>
      </c>
      <c r="M112" s="368">
        <v>1</v>
      </c>
      <c r="N112" s="369"/>
      <c r="O112" s="369" t="s">
        <v>252</v>
      </c>
      <c r="P112" s="48"/>
      <c r="Q112" s="42" t="s">
        <v>251</v>
      </c>
      <c r="R112" s="45"/>
      <c r="S112" s="47">
        <v>88881.18400956097</v>
      </c>
      <c r="T112" s="47">
        <v>98020.12397318859</v>
      </c>
      <c r="U112" s="47">
        <v>15316.2928328819</v>
      </c>
      <c r="V112" s="50">
        <v>202217.60081563145</v>
      </c>
      <c r="X112" s="204"/>
      <c r="Y112" s="204"/>
    </row>
    <row r="113" spans="1:25" s="7" customFormat="1" ht="22.5">
      <c r="A113" s="27" t="s">
        <v>185</v>
      </c>
      <c r="B113" s="42" t="s">
        <v>285</v>
      </c>
      <c r="C113" s="364" t="s">
        <v>254</v>
      </c>
      <c r="D113" s="365"/>
      <c r="E113" s="366" t="s">
        <v>254</v>
      </c>
      <c r="F113" s="367"/>
      <c r="G113" s="368">
        <v>188800.70863604316</v>
      </c>
      <c r="H113" s="368">
        <v>199096.22280919214</v>
      </c>
      <c r="I113" s="368">
        <v>31110.101955190275</v>
      </c>
      <c r="J113" s="369"/>
      <c r="K113" s="368">
        <v>62</v>
      </c>
      <c r="L113" s="368">
        <v>67</v>
      </c>
      <c r="M113" s="368">
        <v>0</v>
      </c>
      <c r="N113" s="369"/>
      <c r="O113" s="369" t="s">
        <v>254</v>
      </c>
      <c r="P113" s="48"/>
      <c r="Q113" s="42" t="s">
        <v>251</v>
      </c>
      <c r="R113" s="45"/>
      <c r="S113" s="47">
        <v>188800.70863604316</v>
      </c>
      <c r="T113" s="47">
        <v>199096.22280919214</v>
      </c>
      <c r="U113" s="47">
        <v>31110.101955190275</v>
      </c>
      <c r="V113" s="50">
        <v>419007.0334004256</v>
      </c>
      <c r="X113" s="204"/>
      <c r="Y113" s="204"/>
    </row>
    <row r="114" spans="1:25" s="7" customFormat="1" ht="12.75">
      <c r="A114" s="27" t="s">
        <v>185</v>
      </c>
      <c r="B114" s="42" t="s">
        <v>285</v>
      </c>
      <c r="C114" s="364" t="s">
        <v>255</v>
      </c>
      <c r="D114" s="365"/>
      <c r="E114" s="366" t="s">
        <v>255</v>
      </c>
      <c r="F114" s="367"/>
      <c r="G114" s="368">
        <v>979790.6559904354</v>
      </c>
      <c r="H114" s="368">
        <v>1097552.2357912173</v>
      </c>
      <c r="I114" s="368">
        <v>171499.79781050552</v>
      </c>
      <c r="J114" s="369"/>
      <c r="K114" s="368">
        <v>44</v>
      </c>
      <c r="L114" s="368">
        <v>44</v>
      </c>
      <c r="M114" s="368">
        <v>16</v>
      </c>
      <c r="N114" s="369"/>
      <c r="O114" s="369" t="s">
        <v>252</v>
      </c>
      <c r="P114" s="48"/>
      <c r="Q114" s="42" t="s">
        <v>251</v>
      </c>
      <c r="R114" s="45"/>
      <c r="S114" s="47">
        <v>979790.6559904354</v>
      </c>
      <c r="T114" s="47">
        <v>1097552.2357912173</v>
      </c>
      <c r="U114" s="47">
        <v>171499.79781050552</v>
      </c>
      <c r="V114" s="50">
        <v>2248842.6895921584</v>
      </c>
      <c r="X114" s="204"/>
      <c r="Y114" s="204"/>
    </row>
    <row r="115" spans="1:25" s="7" customFormat="1" ht="12.75">
      <c r="A115" s="27" t="s">
        <v>185</v>
      </c>
      <c r="B115" s="42" t="s">
        <v>286</v>
      </c>
      <c r="C115" s="364" t="s">
        <v>249</v>
      </c>
      <c r="D115" s="365"/>
      <c r="E115" s="366" t="s">
        <v>249</v>
      </c>
      <c r="F115" s="367"/>
      <c r="G115" s="368">
        <v>7330.942907202458</v>
      </c>
      <c r="H115" s="368">
        <v>8014.03414658142</v>
      </c>
      <c r="I115" s="368">
        <v>1252.2458530590136</v>
      </c>
      <c r="J115" s="369"/>
      <c r="K115" s="368">
        <v>2</v>
      </c>
      <c r="L115" s="368">
        <v>2</v>
      </c>
      <c r="M115" s="368">
        <v>0</v>
      </c>
      <c r="N115" s="369"/>
      <c r="O115" s="369" t="s">
        <v>250</v>
      </c>
      <c r="P115" s="48"/>
      <c r="Q115" s="42" t="s">
        <v>251</v>
      </c>
      <c r="R115" s="45"/>
      <c r="S115" s="47">
        <v>7330.942907202458</v>
      </c>
      <c r="T115" s="47">
        <v>8014.03414658142</v>
      </c>
      <c r="U115" s="47">
        <v>1252.2458530590136</v>
      </c>
      <c r="V115" s="50">
        <v>16597.22290684289</v>
      </c>
      <c r="X115" s="204"/>
      <c r="Y115" s="204"/>
    </row>
    <row r="116" spans="1:25" s="7" customFormat="1" ht="12.75">
      <c r="A116" s="27" t="s">
        <v>185</v>
      </c>
      <c r="B116" s="42" t="s">
        <v>286</v>
      </c>
      <c r="C116" s="364" t="s">
        <v>252</v>
      </c>
      <c r="D116" s="365"/>
      <c r="E116" s="366" t="s">
        <v>252</v>
      </c>
      <c r="F116" s="367"/>
      <c r="G116" s="368">
        <v>101028.89313592376</v>
      </c>
      <c r="H116" s="368">
        <v>111890.62697449178</v>
      </c>
      <c r="I116" s="368">
        <v>17483.65068855485</v>
      </c>
      <c r="J116" s="369"/>
      <c r="K116" s="368">
        <v>8</v>
      </c>
      <c r="L116" s="368">
        <v>8</v>
      </c>
      <c r="M116" s="368">
        <v>2</v>
      </c>
      <c r="N116" s="369"/>
      <c r="O116" s="369" t="s">
        <v>252</v>
      </c>
      <c r="P116" s="48"/>
      <c r="Q116" s="42" t="s">
        <v>251</v>
      </c>
      <c r="R116" s="45"/>
      <c r="S116" s="47">
        <v>101028.89313592376</v>
      </c>
      <c r="T116" s="47">
        <v>111890.62697449178</v>
      </c>
      <c r="U116" s="47">
        <v>17483.65068855485</v>
      </c>
      <c r="V116" s="50">
        <v>230403.1707989704</v>
      </c>
      <c r="X116" s="204"/>
      <c r="Y116" s="204"/>
    </row>
    <row r="117" spans="1:25" s="7" customFormat="1" ht="22.5">
      <c r="A117" s="27" t="s">
        <v>185</v>
      </c>
      <c r="B117" s="42" t="s">
        <v>286</v>
      </c>
      <c r="C117" s="364" t="s">
        <v>254</v>
      </c>
      <c r="D117" s="365"/>
      <c r="E117" s="366" t="s">
        <v>254</v>
      </c>
      <c r="F117" s="367"/>
      <c r="G117" s="368">
        <v>114584.78773897953</v>
      </c>
      <c r="H117" s="368">
        <v>149906.80708546948</v>
      </c>
      <c r="I117" s="368">
        <v>23423.93033079018</v>
      </c>
      <c r="J117" s="369"/>
      <c r="K117" s="368">
        <v>24</v>
      </c>
      <c r="L117" s="368">
        <v>31</v>
      </c>
      <c r="M117" s="368">
        <v>0</v>
      </c>
      <c r="N117" s="369"/>
      <c r="O117" s="369" t="s">
        <v>254</v>
      </c>
      <c r="P117" s="48"/>
      <c r="Q117" s="42" t="s">
        <v>251</v>
      </c>
      <c r="R117" s="45"/>
      <c r="S117" s="47">
        <v>114584.78773897953</v>
      </c>
      <c r="T117" s="47">
        <v>149906.80708546948</v>
      </c>
      <c r="U117" s="47">
        <v>23423.93033079018</v>
      </c>
      <c r="V117" s="50">
        <v>287915.5251552392</v>
      </c>
      <c r="X117" s="204"/>
      <c r="Y117" s="204"/>
    </row>
    <row r="118" spans="1:25" s="7" customFormat="1" ht="12.75">
      <c r="A118" s="27" t="s">
        <v>185</v>
      </c>
      <c r="B118" s="42" t="s">
        <v>286</v>
      </c>
      <c r="C118" s="364" t="s">
        <v>255</v>
      </c>
      <c r="D118" s="365"/>
      <c r="E118" s="366" t="s">
        <v>255</v>
      </c>
      <c r="F118" s="367"/>
      <c r="G118" s="368">
        <v>136051.97469518645</v>
      </c>
      <c r="H118" s="368">
        <v>154044.05078408294</v>
      </c>
      <c r="I118" s="368">
        <v>24070.402029053814</v>
      </c>
      <c r="J118" s="369"/>
      <c r="K118" s="368">
        <v>8</v>
      </c>
      <c r="L118" s="368">
        <v>8</v>
      </c>
      <c r="M118" s="368">
        <v>2</v>
      </c>
      <c r="N118" s="369"/>
      <c r="O118" s="369" t="s">
        <v>252</v>
      </c>
      <c r="P118" s="48"/>
      <c r="Q118" s="42" t="s">
        <v>251</v>
      </c>
      <c r="R118" s="45"/>
      <c r="S118" s="47">
        <v>136051.97469518645</v>
      </c>
      <c r="T118" s="47">
        <v>154044.05078408294</v>
      </c>
      <c r="U118" s="47">
        <v>24070.402029053814</v>
      </c>
      <c r="V118" s="50">
        <v>314166.4275083232</v>
      </c>
      <c r="X118" s="204"/>
      <c r="Y118" s="204"/>
    </row>
    <row r="119" spans="1:25" s="7" customFormat="1" ht="22.5">
      <c r="A119" s="27" t="s">
        <v>185</v>
      </c>
      <c r="B119" s="42" t="s">
        <v>287</v>
      </c>
      <c r="C119" s="364" t="s">
        <v>249</v>
      </c>
      <c r="D119" s="365"/>
      <c r="E119" s="366" t="s">
        <v>249</v>
      </c>
      <c r="F119" s="367"/>
      <c r="G119" s="368">
        <v>37319.14392167695</v>
      </c>
      <c r="H119" s="368">
        <v>40796.51110304929</v>
      </c>
      <c r="I119" s="368">
        <v>6374.724753308169</v>
      </c>
      <c r="J119" s="369"/>
      <c r="K119" s="368">
        <v>8</v>
      </c>
      <c r="L119" s="368">
        <v>8</v>
      </c>
      <c r="M119" s="368">
        <v>0</v>
      </c>
      <c r="N119" s="369"/>
      <c r="O119" s="369" t="s">
        <v>250</v>
      </c>
      <c r="P119" s="48"/>
      <c r="Q119" s="42" t="s">
        <v>251</v>
      </c>
      <c r="R119" s="45"/>
      <c r="S119" s="47">
        <v>37319.14392167695</v>
      </c>
      <c r="T119" s="47">
        <v>40796.51110304929</v>
      </c>
      <c r="U119" s="47">
        <v>6374.724753308169</v>
      </c>
      <c r="V119" s="50">
        <v>84490.3797780344</v>
      </c>
      <c r="X119" s="204"/>
      <c r="Y119" s="204"/>
    </row>
    <row r="120" spans="1:25" s="7" customFormat="1" ht="22.5">
      <c r="A120" s="27" t="s">
        <v>185</v>
      </c>
      <c r="B120" s="42" t="s">
        <v>287</v>
      </c>
      <c r="C120" s="364" t="s">
        <v>252</v>
      </c>
      <c r="D120" s="365"/>
      <c r="E120" s="366" t="s">
        <v>252</v>
      </c>
      <c r="F120" s="367"/>
      <c r="G120" s="368">
        <v>59321.16071351566</v>
      </c>
      <c r="H120" s="368">
        <v>64848.65774986312</v>
      </c>
      <c r="I120" s="368">
        <v>10133.0317862883</v>
      </c>
      <c r="J120" s="369"/>
      <c r="K120" s="368">
        <v>6</v>
      </c>
      <c r="L120" s="368">
        <v>6</v>
      </c>
      <c r="M120" s="368">
        <v>1</v>
      </c>
      <c r="N120" s="369"/>
      <c r="O120" s="369" t="s">
        <v>252</v>
      </c>
      <c r="P120" s="48"/>
      <c r="Q120" s="42" t="s">
        <v>251</v>
      </c>
      <c r="R120" s="45"/>
      <c r="S120" s="47">
        <v>59321.16071351566</v>
      </c>
      <c r="T120" s="47">
        <v>64848.65774986312</v>
      </c>
      <c r="U120" s="47">
        <v>10133.0317862883</v>
      </c>
      <c r="V120" s="50">
        <v>134302.8502496671</v>
      </c>
      <c r="X120" s="204"/>
      <c r="Y120" s="204"/>
    </row>
    <row r="121" spans="1:25" s="7" customFormat="1" ht="22.5">
      <c r="A121" s="27" t="s">
        <v>185</v>
      </c>
      <c r="B121" s="42" t="s">
        <v>287</v>
      </c>
      <c r="C121" s="364" t="s">
        <v>254</v>
      </c>
      <c r="D121" s="365"/>
      <c r="E121" s="366" t="s">
        <v>254</v>
      </c>
      <c r="F121" s="367"/>
      <c r="G121" s="368">
        <v>263153.4726484086</v>
      </c>
      <c r="H121" s="368">
        <v>366391.49156018253</v>
      </c>
      <c r="I121" s="368">
        <v>57251.094456349754</v>
      </c>
      <c r="J121" s="369"/>
      <c r="K121" s="368">
        <v>78</v>
      </c>
      <c r="L121" s="368">
        <v>104</v>
      </c>
      <c r="M121" s="368">
        <v>0</v>
      </c>
      <c r="N121" s="369"/>
      <c r="O121" s="369" t="s">
        <v>254</v>
      </c>
      <c r="P121" s="48"/>
      <c r="Q121" s="42" t="s">
        <v>251</v>
      </c>
      <c r="R121" s="45"/>
      <c r="S121" s="47">
        <v>263153.4726484086</v>
      </c>
      <c r="T121" s="47">
        <v>366391.49156018253</v>
      </c>
      <c r="U121" s="47">
        <v>57251.094456349754</v>
      </c>
      <c r="V121" s="50">
        <v>686796.0586649409</v>
      </c>
      <c r="X121" s="204"/>
      <c r="Y121" s="204"/>
    </row>
    <row r="122" spans="1:25" s="7" customFormat="1" ht="22.5">
      <c r="A122" s="27" t="s">
        <v>185</v>
      </c>
      <c r="B122" s="42" t="s">
        <v>287</v>
      </c>
      <c r="C122" s="364" t="s">
        <v>255</v>
      </c>
      <c r="D122" s="365"/>
      <c r="E122" s="366" t="s">
        <v>255</v>
      </c>
      <c r="F122" s="367"/>
      <c r="G122" s="368">
        <v>408083.8864309609</v>
      </c>
      <c r="H122" s="368">
        <v>446680.63148963876</v>
      </c>
      <c r="I122" s="368">
        <v>69796.80373127529</v>
      </c>
      <c r="J122" s="369"/>
      <c r="K122" s="368">
        <v>18</v>
      </c>
      <c r="L122" s="368">
        <v>18</v>
      </c>
      <c r="M122" s="368">
        <v>7</v>
      </c>
      <c r="N122" s="369"/>
      <c r="O122" s="369" t="s">
        <v>252</v>
      </c>
      <c r="P122" s="48"/>
      <c r="Q122" s="42" t="s">
        <v>251</v>
      </c>
      <c r="R122" s="45"/>
      <c r="S122" s="47">
        <v>408083.8864309609</v>
      </c>
      <c r="T122" s="47">
        <v>446680.63148963876</v>
      </c>
      <c r="U122" s="47">
        <v>69796.80373127529</v>
      </c>
      <c r="V122" s="50">
        <v>924561.3216518749</v>
      </c>
      <c r="X122" s="204"/>
      <c r="Y122" s="204"/>
    </row>
    <row r="123" spans="1:25" s="7" customFormat="1" ht="22.5">
      <c r="A123" s="27" t="s">
        <v>185</v>
      </c>
      <c r="B123" s="42" t="s">
        <v>288</v>
      </c>
      <c r="C123" s="364" t="s">
        <v>252</v>
      </c>
      <c r="D123" s="365"/>
      <c r="E123" s="366" t="s">
        <v>252</v>
      </c>
      <c r="F123" s="367"/>
      <c r="G123" s="368">
        <v>20735.996233502407</v>
      </c>
      <c r="H123" s="368">
        <v>22668.159332601754</v>
      </c>
      <c r="I123" s="368">
        <v>3542.049859226056</v>
      </c>
      <c r="J123" s="369"/>
      <c r="K123" s="368">
        <v>2</v>
      </c>
      <c r="L123" s="368">
        <v>2</v>
      </c>
      <c r="M123" s="368">
        <v>0</v>
      </c>
      <c r="N123" s="369"/>
      <c r="O123" s="369" t="s">
        <v>252</v>
      </c>
      <c r="P123" s="48"/>
      <c r="Q123" s="42" t="s">
        <v>251</v>
      </c>
      <c r="R123" s="45"/>
      <c r="S123" s="47">
        <v>20735.996233502407</v>
      </c>
      <c r="T123" s="47">
        <v>22668.159332601754</v>
      </c>
      <c r="U123" s="47">
        <v>3542.049859226056</v>
      </c>
      <c r="V123" s="50">
        <v>46946.20542533022</v>
      </c>
      <c r="X123" s="204"/>
      <c r="Y123" s="204"/>
    </row>
    <row r="124" spans="1:25" s="7" customFormat="1" ht="22.5">
      <c r="A124" s="27" t="s">
        <v>185</v>
      </c>
      <c r="B124" s="42" t="s">
        <v>288</v>
      </c>
      <c r="C124" s="364" t="s">
        <v>254</v>
      </c>
      <c r="D124" s="365"/>
      <c r="E124" s="366" t="s">
        <v>254</v>
      </c>
      <c r="F124" s="367"/>
      <c r="G124" s="368">
        <v>35580.68825711399</v>
      </c>
      <c r="H124" s="368">
        <v>75011.10800958738</v>
      </c>
      <c r="I124" s="368">
        <v>11720.981870090569</v>
      </c>
      <c r="J124" s="369"/>
      <c r="K124" s="368">
        <v>24</v>
      </c>
      <c r="L124" s="368">
        <v>34</v>
      </c>
      <c r="M124" s="368">
        <v>0</v>
      </c>
      <c r="N124" s="369"/>
      <c r="O124" s="369" t="s">
        <v>254</v>
      </c>
      <c r="P124" s="48"/>
      <c r="Q124" s="42" t="s">
        <v>251</v>
      </c>
      <c r="R124" s="45"/>
      <c r="S124" s="47">
        <v>35580.68825711399</v>
      </c>
      <c r="T124" s="47">
        <v>75011.10800958738</v>
      </c>
      <c r="U124" s="47">
        <v>11720.981870090569</v>
      </c>
      <c r="V124" s="50">
        <v>122312.77813679194</v>
      </c>
      <c r="X124" s="204"/>
      <c r="Y124" s="204"/>
    </row>
    <row r="125" spans="1:25" s="7" customFormat="1" ht="22.5">
      <c r="A125" s="27" t="s">
        <v>185</v>
      </c>
      <c r="B125" s="42" t="s">
        <v>288</v>
      </c>
      <c r="C125" s="364" t="s">
        <v>255</v>
      </c>
      <c r="D125" s="365"/>
      <c r="E125" s="366" t="s">
        <v>255</v>
      </c>
      <c r="F125" s="367"/>
      <c r="G125" s="368">
        <v>650350.4874549891</v>
      </c>
      <c r="H125" s="368">
        <v>707056.5119064717</v>
      </c>
      <c r="I125" s="368">
        <v>110482.25758944922</v>
      </c>
      <c r="J125" s="369"/>
      <c r="K125" s="368">
        <v>34</v>
      </c>
      <c r="L125" s="368">
        <v>34</v>
      </c>
      <c r="M125" s="368">
        <v>6</v>
      </c>
      <c r="N125" s="369"/>
      <c r="O125" s="369" t="s">
        <v>252</v>
      </c>
      <c r="P125" s="48"/>
      <c r="Q125" s="42" t="s">
        <v>251</v>
      </c>
      <c r="R125" s="45"/>
      <c r="S125" s="47">
        <v>650350.4874549891</v>
      </c>
      <c r="T125" s="47">
        <v>707056.5119064717</v>
      </c>
      <c r="U125" s="47">
        <v>110482.25758944922</v>
      </c>
      <c r="V125" s="50">
        <v>1467889.25695091</v>
      </c>
      <c r="X125" s="204"/>
      <c r="Y125" s="204"/>
    </row>
    <row r="126" spans="1:25" s="7" customFormat="1" ht="22.5">
      <c r="A126" s="27" t="s">
        <v>185</v>
      </c>
      <c r="B126" s="42" t="s">
        <v>289</v>
      </c>
      <c r="C126" s="364" t="s">
        <v>249</v>
      </c>
      <c r="D126" s="364"/>
      <c r="E126" s="366" t="s">
        <v>249</v>
      </c>
      <c r="F126" s="367"/>
      <c r="G126" s="368">
        <v>125457.356465019</v>
      </c>
      <c r="H126" s="368">
        <v>137169.38511682863</v>
      </c>
      <c r="I126" s="368">
        <v>21433.623882483207</v>
      </c>
      <c r="J126" s="369"/>
      <c r="K126" s="368">
        <v>26</v>
      </c>
      <c r="L126" s="368">
        <v>26</v>
      </c>
      <c r="M126" s="368">
        <v>0</v>
      </c>
      <c r="N126" s="369"/>
      <c r="O126" s="369" t="s">
        <v>250</v>
      </c>
      <c r="P126" s="48"/>
      <c r="Q126" s="42" t="s">
        <v>257</v>
      </c>
      <c r="R126" s="45"/>
      <c r="S126" s="47">
        <v>125457.356465019</v>
      </c>
      <c r="T126" s="47">
        <v>137169.38511682863</v>
      </c>
      <c r="U126" s="47">
        <v>21433.623882483207</v>
      </c>
      <c r="V126" s="50">
        <v>284060.3654643309</v>
      </c>
      <c r="X126" s="204"/>
      <c r="Y126" s="204"/>
    </row>
    <row r="127" spans="1:25" s="7" customFormat="1" ht="22.5">
      <c r="A127" s="27" t="s">
        <v>185</v>
      </c>
      <c r="B127" s="42" t="s">
        <v>289</v>
      </c>
      <c r="C127" s="364" t="s">
        <v>252</v>
      </c>
      <c r="D127" s="365"/>
      <c r="E127" s="366" t="s">
        <v>252</v>
      </c>
      <c r="F127" s="367"/>
      <c r="G127" s="368">
        <v>155312.6374882384</v>
      </c>
      <c r="H127" s="368">
        <v>169784.54149513267</v>
      </c>
      <c r="I127" s="368">
        <v>26529.95783546801</v>
      </c>
      <c r="J127" s="369"/>
      <c r="K127" s="368">
        <v>14</v>
      </c>
      <c r="L127" s="368">
        <v>14</v>
      </c>
      <c r="M127" s="368">
        <v>1</v>
      </c>
      <c r="N127" s="369"/>
      <c r="O127" s="369" t="s">
        <v>252</v>
      </c>
      <c r="P127" s="48"/>
      <c r="Q127" s="42" t="s">
        <v>257</v>
      </c>
      <c r="R127" s="45"/>
      <c r="S127" s="47">
        <v>155312.6374882384</v>
      </c>
      <c r="T127" s="47">
        <v>169784.54149513267</v>
      </c>
      <c r="U127" s="47">
        <v>26529.95783546801</v>
      </c>
      <c r="V127" s="50">
        <v>351627.13681883906</v>
      </c>
      <c r="X127" s="204"/>
      <c r="Y127" s="204"/>
    </row>
    <row r="128" spans="1:25" s="7" customFormat="1" ht="22.5">
      <c r="A128" s="27" t="s">
        <v>185</v>
      </c>
      <c r="B128" s="42" t="s">
        <v>289</v>
      </c>
      <c r="C128" s="364" t="s">
        <v>253</v>
      </c>
      <c r="D128" s="365"/>
      <c r="E128" s="366" t="s">
        <v>253</v>
      </c>
      <c r="F128" s="367"/>
      <c r="G128" s="368">
        <v>124444.70149186146</v>
      </c>
      <c r="H128" s="368">
        <v>136040.3565736523</v>
      </c>
      <c r="I128" s="368">
        <v>21257.205703409072</v>
      </c>
      <c r="J128" s="369"/>
      <c r="K128" s="368">
        <v>6</v>
      </c>
      <c r="L128" s="368">
        <v>6</v>
      </c>
      <c r="M128" s="368">
        <v>0</v>
      </c>
      <c r="N128" s="369"/>
      <c r="O128" s="369" t="s">
        <v>253</v>
      </c>
      <c r="P128" s="48"/>
      <c r="Q128" s="42" t="s">
        <v>257</v>
      </c>
      <c r="R128" s="45"/>
      <c r="S128" s="47">
        <v>124444.70149186146</v>
      </c>
      <c r="T128" s="47">
        <v>136040.3565736523</v>
      </c>
      <c r="U128" s="47">
        <v>21257.205703409072</v>
      </c>
      <c r="V128" s="50">
        <v>281742.2637689228</v>
      </c>
      <c r="X128" s="204"/>
      <c r="Y128" s="204"/>
    </row>
    <row r="129" spans="1:25" s="7" customFormat="1" ht="12.75">
      <c r="A129" s="27" t="s">
        <v>185</v>
      </c>
      <c r="B129" s="42" t="s">
        <v>290</v>
      </c>
      <c r="C129" s="364" t="s">
        <v>249</v>
      </c>
      <c r="D129" s="365"/>
      <c r="E129" s="366" t="s">
        <v>249</v>
      </c>
      <c r="F129" s="367"/>
      <c r="G129" s="368">
        <v>37162.88987087397</v>
      </c>
      <c r="H129" s="368">
        <v>40625.75958286663</v>
      </c>
      <c r="I129" s="368">
        <v>6348.043698655629</v>
      </c>
      <c r="J129" s="369"/>
      <c r="K129" s="368">
        <v>10</v>
      </c>
      <c r="L129" s="368">
        <v>10</v>
      </c>
      <c r="M129" s="368">
        <v>0</v>
      </c>
      <c r="N129" s="369"/>
      <c r="O129" s="369" t="s">
        <v>250</v>
      </c>
      <c r="P129" s="48"/>
      <c r="Q129" s="42" t="s">
        <v>257</v>
      </c>
      <c r="R129" s="45"/>
      <c r="S129" s="47">
        <v>37162.88987087397</v>
      </c>
      <c r="T129" s="47">
        <v>40625.75958286663</v>
      </c>
      <c r="U129" s="47">
        <v>6348.043698655629</v>
      </c>
      <c r="V129" s="50">
        <v>84136.69315239623</v>
      </c>
      <c r="X129" s="204"/>
      <c r="Y129" s="204"/>
    </row>
    <row r="130" spans="1:25" s="7" customFormat="1" ht="12.75">
      <c r="A130" s="27" t="s">
        <v>185</v>
      </c>
      <c r="B130" s="42" t="s">
        <v>290</v>
      </c>
      <c r="C130" s="364" t="s">
        <v>252</v>
      </c>
      <c r="D130" s="365"/>
      <c r="E130" s="366" t="s">
        <v>252</v>
      </c>
      <c r="F130" s="367"/>
      <c r="G130" s="368">
        <v>62549.164036089926</v>
      </c>
      <c r="H130" s="368">
        <v>64065.980317296075</v>
      </c>
      <c r="I130" s="368">
        <v>10010.733259567767</v>
      </c>
      <c r="J130" s="369"/>
      <c r="K130" s="368">
        <v>9</v>
      </c>
      <c r="L130" s="368">
        <v>8</v>
      </c>
      <c r="M130" s="368">
        <v>0</v>
      </c>
      <c r="N130" s="369"/>
      <c r="O130" s="369" t="s">
        <v>252</v>
      </c>
      <c r="P130" s="48"/>
      <c r="Q130" s="42" t="s">
        <v>257</v>
      </c>
      <c r="R130" s="45"/>
      <c r="S130" s="47">
        <v>62549.164036089926</v>
      </c>
      <c r="T130" s="47">
        <v>64065.980317296075</v>
      </c>
      <c r="U130" s="47">
        <v>10010.733259567767</v>
      </c>
      <c r="V130" s="50">
        <v>136625.87761295377</v>
      </c>
      <c r="X130" s="204"/>
      <c r="Y130" s="204"/>
    </row>
    <row r="131" spans="1:25" s="7" customFormat="1" ht="22.5">
      <c r="A131" s="27" t="s">
        <v>185</v>
      </c>
      <c r="B131" s="42" t="s">
        <v>290</v>
      </c>
      <c r="C131" s="364" t="s">
        <v>254</v>
      </c>
      <c r="D131" s="365"/>
      <c r="E131" s="366" t="s">
        <v>254</v>
      </c>
      <c r="F131" s="367"/>
      <c r="G131" s="368">
        <v>197082.5030984485</v>
      </c>
      <c r="H131" s="368">
        <v>300129.08680337894</v>
      </c>
      <c r="I131" s="368">
        <v>46897.1553474403</v>
      </c>
      <c r="J131" s="369"/>
      <c r="K131" s="368">
        <v>98</v>
      </c>
      <c r="L131" s="368">
        <v>138</v>
      </c>
      <c r="M131" s="368">
        <v>0</v>
      </c>
      <c r="N131" s="369"/>
      <c r="O131" s="369" t="s">
        <v>254</v>
      </c>
      <c r="P131" s="48"/>
      <c r="Q131" s="42" t="s">
        <v>257</v>
      </c>
      <c r="R131" s="45"/>
      <c r="S131" s="47">
        <v>197082.5030984485</v>
      </c>
      <c r="T131" s="47">
        <v>300129.08680337894</v>
      </c>
      <c r="U131" s="47">
        <v>46897.1553474403</v>
      </c>
      <c r="V131" s="50">
        <v>544108.7452492678</v>
      </c>
      <c r="X131" s="204"/>
      <c r="Y131" s="204"/>
    </row>
    <row r="132" spans="1:25" s="7" customFormat="1" ht="12.75">
      <c r="A132" s="27" t="s">
        <v>185</v>
      </c>
      <c r="B132" s="42" t="s">
        <v>290</v>
      </c>
      <c r="C132" s="364" t="s">
        <v>255</v>
      </c>
      <c r="D132" s="365"/>
      <c r="E132" s="366" t="s">
        <v>255</v>
      </c>
      <c r="F132" s="367"/>
      <c r="G132" s="368">
        <v>1491033.5099727456</v>
      </c>
      <c r="H132" s="368">
        <v>1631093.5664260206</v>
      </c>
      <c r="I132" s="368">
        <v>254869.16041897723</v>
      </c>
      <c r="J132" s="369"/>
      <c r="K132" s="368">
        <v>68</v>
      </c>
      <c r="L132" s="368">
        <v>68</v>
      </c>
      <c r="M132" s="368">
        <v>27</v>
      </c>
      <c r="N132" s="369"/>
      <c r="O132" s="369" t="s">
        <v>252</v>
      </c>
      <c r="P132" s="48"/>
      <c r="Q132" s="42" t="s">
        <v>257</v>
      </c>
      <c r="R132" s="45"/>
      <c r="S132" s="47">
        <v>1491033.5099727456</v>
      </c>
      <c r="T132" s="47">
        <v>1631093.5664260206</v>
      </c>
      <c r="U132" s="47">
        <v>254869.16041897723</v>
      </c>
      <c r="V132" s="50">
        <v>3376996.236817743</v>
      </c>
      <c r="X132" s="204"/>
      <c r="Y132" s="204"/>
    </row>
    <row r="133" spans="1:25" s="7" customFormat="1" ht="22.5">
      <c r="A133" s="27" t="s">
        <v>185</v>
      </c>
      <c r="B133" s="42" t="s">
        <v>291</v>
      </c>
      <c r="C133" s="364" t="s">
        <v>254</v>
      </c>
      <c r="D133" s="365"/>
      <c r="E133" s="366" t="s">
        <v>254</v>
      </c>
      <c r="F133" s="367"/>
      <c r="G133" s="368">
        <v>153254.62347015928</v>
      </c>
      <c r="H133" s="368">
        <v>261908.29326620678</v>
      </c>
      <c r="I133" s="368">
        <v>40924.903503721216</v>
      </c>
      <c r="J133" s="369"/>
      <c r="K133" s="368">
        <v>52</v>
      </c>
      <c r="L133" s="368">
        <v>77</v>
      </c>
      <c r="M133" s="368">
        <v>0</v>
      </c>
      <c r="N133" s="369"/>
      <c r="O133" s="369" t="s">
        <v>254</v>
      </c>
      <c r="P133" s="48"/>
      <c r="Q133" s="42" t="s">
        <v>257</v>
      </c>
      <c r="R133" s="45"/>
      <c r="S133" s="47">
        <v>153254.62347015928</v>
      </c>
      <c r="T133" s="47">
        <v>261908.29326620678</v>
      </c>
      <c r="U133" s="47">
        <v>40924.903503721216</v>
      </c>
      <c r="V133" s="50">
        <v>456087.8202400873</v>
      </c>
      <c r="X133" s="204"/>
      <c r="Y133" s="204"/>
    </row>
    <row r="134" spans="1:25" s="7" customFormat="1" ht="22.5">
      <c r="A134" s="27" t="s">
        <v>185</v>
      </c>
      <c r="B134" s="42" t="s">
        <v>291</v>
      </c>
      <c r="C134" s="364" t="s">
        <v>255</v>
      </c>
      <c r="D134" s="365"/>
      <c r="E134" s="366" t="s">
        <v>255</v>
      </c>
      <c r="F134" s="367"/>
      <c r="G134" s="368">
        <v>1057997.7358652286</v>
      </c>
      <c r="H134" s="368">
        <v>1180252.457793445</v>
      </c>
      <c r="I134" s="368">
        <v>184422.25461005958</v>
      </c>
      <c r="J134" s="369"/>
      <c r="K134" s="368">
        <v>54</v>
      </c>
      <c r="L134" s="368">
        <v>56</v>
      </c>
      <c r="M134" s="368">
        <v>18</v>
      </c>
      <c r="N134" s="369"/>
      <c r="O134" s="369" t="s">
        <v>252</v>
      </c>
      <c r="P134" s="48"/>
      <c r="Q134" s="42" t="s">
        <v>257</v>
      </c>
      <c r="R134" s="45"/>
      <c r="S134" s="47">
        <v>1057997.7358652286</v>
      </c>
      <c r="T134" s="47">
        <v>1180252.457793445</v>
      </c>
      <c r="U134" s="47">
        <v>184422.25461005958</v>
      </c>
      <c r="V134" s="50">
        <v>2422672.4482687335</v>
      </c>
      <c r="X134" s="204"/>
      <c r="Y134" s="204"/>
    </row>
    <row r="135" spans="1:25" s="7" customFormat="1" ht="12.75">
      <c r="A135" s="27" t="s">
        <v>185</v>
      </c>
      <c r="B135" s="42" t="s">
        <v>292</v>
      </c>
      <c r="C135" s="364" t="s">
        <v>249</v>
      </c>
      <c r="D135" s="365"/>
      <c r="E135" s="366" t="s">
        <v>249</v>
      </c>
      <c r="F135" s="367"/>
      <c r="G135" s="368">
        <v>12910.78518189981</v>
      </c>
      <c r="H135" s="368">
        <v>14152.511518110392</v>
      </c>
      <c r="I135" s="368">
        <v>2211.423552080021</v>
      </c>
      <c r="J135" s="369"/>
      <c r="K135" s="368">
        <v>4</v>
      </c>
      <c r="L135" s="368">
        <v>4</v>
      </c>
      <c r="M135" s="368">
        <v>0</v>
      </c>
      <c r="N135" s="369"/>
      <c r="O135" s="369" t="s">
        <v>250</v>
      </c>
      <c r="P135" s="48"/>
      <c r="Q135" s="42" t="s">
        <v>257</v>
      </c>
      <c r="R135" s="45"/>
      <c r="S135" s="47">
        <v>12910.78518189981</v>
      </c>
      <c r="T135" s="47">
        <v>14152.511518110392</v>
      </c>
      <c r="U135" s="47">
        <v>2211.423552080021</v>
      </c>
      <c r="V135" s="50">
        <v>29274.72025209022</v>
      </c>
      <c r="X135" s="204"/>
      <c r="Y135" s="204"/>
    </row>
    <row r="136" spans="1:25" s="7" customFormat="1" ht="12.75">
      <c r="A136" s="27" t="s">
        <v>185</v>
      </c>
      <c r="B136" s="42" t="s">
        <v>292</v>
      </c>
      <c r="C136" s="364" t="s">
        <v>252</v>
      </c>
      <c r="D136" s="365"/>
      <c r="E136" s="366" t="s">
        <v>252</v>
      </c>
      <c r="F136" s="367"/>
      <c r="G136" s="368">
        <v>21644.978389458094</v>
      </c>
      <c r="H136" s="368">
        <v>23661.83969932581</v>
      </c>
      <c r="I136" s="368">
        <v>3697.3189903199336</v>
      </c>
      <c r="J136" s="369"/>
      <c r="K136" s="368">
        <v>2</v>
      </c>
      <c r="L136" s="368">
        <v>2</v>
      </c>
      <c r="M136" s="368">
        <v>0</v>
      </c>
      <c r="N136" s="369"/>
      <c r="O136" s="369" t="s">
        <v>252</v>
      </c>
      <c r="P136" s="48"/>
      <c r="Q136" s="42" t="s">
        <v>257</v>
      </c>
      <c r="R136" s="45"/>
      <c r="S136" s="47">
        <v>21644.978389458094</v>
      </c>
      <c r="T136" s="47">
        <v>23661.83969932581</v>
      </c>
      <c r="U136" s="47">
        <v>3697.3189903199336</v>
      </c>
      <c r="V136" s="50">
        <v>49004.137079103835</v>
      </c>
      <c r="X136" s="204"/>
      <c r="Y136" s="204"/>
    </row>
    <row r="137" spans="1:25" s="7" customFormat="1" ht="22.5">
      <c r="A137" s="27" t="s">
        <v>185</v>
      </c>
      <c r="B137" s="42" t="s">
        <v>292</v>
      </c>
      <c r="C137" s="364" t="s">
        <v>254</v>
      </c>
      <c r="D137" s="365"/>
      <c r="E137" s="366" t="s">
        <v>254</v>
      </c>
      <c r="F137" s="367"/>
      <c r="G137" s="368">
        <v>40266.922473569466</v>
      </c>
      <c r="H137" s="368">
        <v>73843.29490445921</v>
      </c>
      <c r="I137" s="368">
        <v>11538.503346628257</v>
      </c>
      <c r="J137" s="369"/>
      <c r="K137" s="368">
        <v>16</v>
      </c>
      <c r="L137" s="368">
        <v>28</v>
      </c>
      <c r="M137" s="368">
        <v>0</v>
      </c>
      <c r="N137" s="369"/>
      <c r="O137" s="369" t="s">
        <v>254</v>
      </c>
      <c r="P137" s="48"/>
      <c r="Q137" s="42" t="s">
        <v>257</v>
      </c>
      <c r="R137" s="45"/>
      <c r="S137" s="47">
        <v>40266.922473569466</v>
      </c>
      <c r="T137" s="47">
        <v>73843.29490445921</v>
      </c>
      <c r="U137" s="47">
        <v>11538.503346628257</v>
      </c>
      <c r="V137" s="50">
        <v>125648.72072465693</v>
      </c>
      <c r="X137" s="204"/>
      <c r="Y137" s="204"/>
    </row>
    <row r="138" spans="1:25" s="7" customFormat="1" ht="12.75">
      <c r="A138" s="27" t="s">
        <v>185</v>
      </c>
      <c r="B138" s="42" t="s">
        <v>292</v>
      </c>
      <c r="C138" s="364" t="s">
        <v>255</v>
      </c>
      <c r="D138" s="365"/>
      <c r="E138" s="366" t="s">
        <v>255</v>
      </c>
      <c r="F138" s="367"/>
      <c r="G138" s="368">
        <v>532533.8642403809</v>
      </c>
      <c r="H138" s="368">
        <v>582154.9323539842</v>
      </c>
      <c r="I138" s="368">
        <v>90965.5594853062</v>
      </c>
      <c r="J138" s="369"/>
      <c r="K138" s="368">
        <v>28</v>
      </c>
      <c r="L138" s="368">
        <v>28</v>
      </c>
      <c r="M138" s="368">
        <v>10</v>
      </c>
      <c r="N138" s="369"/>
      <c r="O138" s="369" t="s">
        <v>252</v>
      </c>
      <c r="P138" s="48"/>
      <c r="Q138" s="42" t="s">
        <v>257</v>
      </c>
      <c r="R138" s="45"/>
      <c r="S138" s="47">
        <v>532533.8642403809</v>
      </c>
      <c r="T138" s="47">
        <v>582154.9323539842</v>
      </c>
      <c r="U138" s="47">
        <v>90965.5594853062</v>
      </c>
      <c r="V138" s="50">
        <v>1205654.3560796713</v>
      </c>
      <c r="X138" s="204"/>
      <c r="Y138" s="204"/>
    </row>
    <row r="139" spans="1:25" s="7" customFormat="1" ht="22.5">
      <c r="A139" s="27" t="s">
        <v>185</v>
      </c>
      <c r="B139" s="42" t="s">
        <v>293</v>
      </c>
      <c r="C139" s="364" t="s">
        <v>249</v>
      </c>
      <c r="D139" s="365"/>
      <c r="E139" s="366" t="s">
        <v>249</v>
      </c>
      <c r="F139" s="367"/>
      <c r="G139" s="368">
        <v>257982.2720715248</v>
      </c>
      <c r="H139" s="368">
        <v>282180.99622936186</v>
      </c>
      <c r="I139" s="368">
        <v>44092.647457836676</v>
      </c>
      <c r="J139" s="369"/>
      <c r="K139" s="368">
        <v>52</v>
      </c>
      <c r="L139" s="368">
        <v>52</v>
      </c>
      <c r="M139" s="368">
        <v>0</v>
      </c>
      <c r="N139" s="369"/>
      <c r="O139" s="369" t="s">
        <v>250</v>
      </c>
      <c r="P139" s="48"/>
      <c r="Q139" s="42" t="s">
        <v>273</v>
      </c>
      <c r="R139" s="45"/>
      <c r="S139" s="47">
        <v>257982.2720715248</v>
      </c>
      <c r="T139" s="47">
        <v>282180.99622936186</v>
      </c>
      <c r="U139" s="47">
        <v>44092.647457836676</v>
      </c>
      <c r="V139" s="50">
        <v>584255.9157587234</v>
      </c>
      <c r="X139" s="204"/>
      <c r="Y139" s="204"/>
    </row>
    <row r="140" spans="1:25" s="7" customFormat="1" ht="22.5">
      <c r="A140" s="27" t="s">
        <v>185</v>
      </c>
      <c r="B140" s="42" t="s">
        <v>293</v>
      </c>
      <c r="C140" s="364" t="s">
        <v>252</v>
      </c>
      <c r="D140" s="365"/>
      <c r="E140" s="366" t="s">
        <v>252</v>
      </c>
      <c r="F140" s="367"/>
      <c r="G140" s="368">
        <v>48276.62269773794</v>
      </c>
      <c r="H140" s="368">
        <v>71048.81749203466</v>
      </c>
      <c r="I140" s="368">
        <v>11101.84776378819</v>
      </c>
      <c r="J140" s="369"/>
      <c r="K140" s="368">
        <v>4</v>
      </c>
      <c r="L140" s="368">
        <v>6</v>
      </c>
      <c r="M140" s="368">
        <v>0</v>
      </c>
      <c r="N140" s="369"/>
      <c r="O140" s="369" t="s">
        <v>252</v>
      </c>
      <c r="P140" s="48"/>
      <c r="Q140" s="42" t="s">
        <v>273</v>
      </c>
      <c r="R140" s="45"/>
      <c r="S140" s="47">
        <v>48276.62269773794</v>
      </c>
      <c r="T140" s="47">
        <v>71048.81749203466</v>
      </c>
      <c r="U140" s="47">
        <v>11101.84776378819</v>
      </c>
      <c r="V140" s="50">
        <v>130427.2879535608</v>
      </c>
      <c r="X140" s="204"/>
      <c r="Y140" s="204"/>
    </row>
    <row r="141" spans="1:25" s="7" customFormat="1" ht="22.5">
      <c r="A141" s="27" t="s">
        <v>185</v>
      </c>
      <c r="B141" s="42" t="s">
        <v>293</v>
      </c>
      <c r="C141" s="364" t="s">
        <v>253</v>
      </c>
      <c r="D141" s="365"/>
      <c r="E141" s="366" t="s">
        <v>253</v>
      </c>
      <c r="F141" s="367"/>
      <c r="G141" s="368">
        <v>114364.72890838938</v>
      </c>
      <c r="H141" s="368">
        <v>125021.14042327357</v>
      </c>
      <c r="I141" s="368">
        <v>19535.3802811704</v>
      </c>
      <c r="J141" s="369"/>
      <c r="K141" s="368">
        <v>6</v>
      </c>
      <c r="L141" s="368">
        <v>6</v>
      </c>
      <c r="M141" s="368">
        <v>0</v>
      </c>
      <c r="N141" s="369"/>
      <c r="O141" s="369" t="s">
        <v>253</v>
      </c>
      <c r="P141" s="48"/>
      <c r="Q141" s="42" t="s">
        <v>273</v>
      </c>
      <c r="R141" s="45"/>
      <c r="S141" s="47">
        <v>114364.72890838938</v>
      </c>
      <c r="T141" s="47">
        <v>125021.14042327357</v>
      </c>
      <c r="U141" s="47">
        <v>19535.3802811704</v>
      </c>
      <c r="V141" s="50">
        <v>258921.24961283334</v>
      </c>
      <c r="X141" s="204"/>
      <c r="Y141" s="204"/>
    </row>
    <row r="142" spans="1:25" s="7" customFormat="1" ht="22.5">
      <c r="A142" s="27" t="s">
        <v>185</v>
      </c>
      <c r="B142" s="42" t="s">
        <v>293</v>
      </c>
      <c r="C142" s="364" t="s">
        <v>255</v>
      </c>
      <c r="D142" s="365"/>
      <c r="E142" s="366" t="s">
        <v>255</v>
      </c>
      <c r="F142" s="367"/>
      <c r="G142" s="368">
        <v>30940.098736089916</v>
      </c>
      <c r="H142" s="368">
        <v>33823.0717260144</v>
      </c>
      <c r="I142" s="368">
        <v>5285.078717151034</v>
      </c>
      <c r="J142" s="369"/>
      <c r="K142" s="368">
        <v>2</v>
      </c>
      <c r="L142" s="368">
        <v>2</v>
      </c>
      <c r="M142" s="368">
        <v>0</v>
      </c>
      <c r="N142" s="369"/>
      <c r="O142" s="369" t="s">
        <v>252</v>
      </c>
      <c r="P142" s="48"/>
      <c r="Q142" s="42" t="s">
        <v>273</v>
      </c>
      <c r="R142" s="45"/>
      <c r="S142" s="47">
        <v>30940.098736089916</v>
      </c>
      <c r="T142" s="47">
        <v>33823.0717260144</v>
      </c>
      <c r="U142" s="47">
        <v>5285.078717151034</v>
      </c>
      <c r="V142" s="50">
        <v>70048.24917925535</v>
      </c>
      <c r="X142" s="204"/>
      <c r="Y142" s="204"/>
    </row>
    <row r="143" spans="1:25" s="7" customFormat="1" ht="22.5">
      <c r="A143" s="27" t="s">
        <v>185</v>
      </c>
      <c r="B143" s="42" t="s">
        <v>294</v>
      </c>
      <c r="C143" s="364" t="s">
        <v>249</v>
      </c>
      <c r="D143" s="365"/>
      <c r="E143" s="366" t="s">
        <v>249</v>
      </c>
      <c r="F143" s="367"/>
      <c r="G143" s="368">
        <v>277206.1825836514</v>
      </c>
      <c r="H143" s="368">
        <v>286628.7153187792</v>
      </c>
      <c r="I143" s="368">
        <v>44787.63298989485</v>
      </c>
      <c r="J143" s="369"/>
      <c r="K143" s="368">
        <v>52</v>
      </c>
      <c r="L143" s="368">
        <v>48</v>
      </c>
      <c r="M143" s="368">
        <v>0</v>
      </c>
      <c r="N143" s="369"/>
      <c r="O143" s="369" t="s">
        <v>250</v>
      </c>
      <c r="P143" s="48"/>
      <c r="Q143" s="42" t="s">
        <v>273</v>
      </c>
      <c r="R143" s="45"/>
      <c r="S143" s="47">
        <v>277206.1825836514</v>
      </c>
      <c r="T143" s="47">
        <v>286628.7153187792</v>
      </c>
      <c r="U143" s="47">
        <v>44787.63298989485</v>
      </c>
      <c r="V143" s="50">
        <v>608622.5308923254</v>
      </c>
      <c r="X143" s="204"/>
      <c r="Y143" s="204"/>
    </row>
    <row r="144" spans="1:25" s="7" customFormat="1" ht="22.5">
      <c r="A144" s="27" t="s">
        <v>185</v>
      </c>
      <c r="B144" s="42" t="s">
        <v>294</v>
      </c>
      <c r="C144" s="364" t="s">
        <v>252</v>
      </c>
      <c r="D144" s="365"/>
      <c r="E144" s="366" t="s">
        <v>252</v>
      </c>
      <c r="F144" s="367"/>
      <c r="G144" s="368">
        <v>478069.7130387839</v>
      </c>
      <c r="H144" s="368">
        <v>378929.16060382227</v>
      </c>
      <c r="I144" s="368">
        <v>59210.18818863957</v>
      </c>
      <c r="J144" s="369"/>
      <c r="K144" s="368">
        <v>28</v>
      </c>
      <c r="L144" s="368">
        <v>28</v>
      </c>
      <c r="M144" s="368">
        <v>1</v>
      </c>
      <c r="N144" s="369"/>
      <c r="O144" s="369" t="s">
        <v>252</v>
      </c>
      <c r="P144" s="48"/>
      <c r="Q144" s="42" t="s">
        <v>273</v>
      </c>
      <c r="R144" s="45"/>
      <c r="S144" s="47">
        <v>478069.7130387839</v>
      </c>
      <c r="T144" s="47">
        <v>378929.16060382227</v>
      </c>
      <c r="U144" s="47">
        <v>59210.18818863957</v>
      </c>
      <c r="V144" s="50">
        <v>916209.0618312458</v>
      </c>
      <c r="X144" s="204"/>
      <c r="Y144" s="204"/>
    </row>
    <row r="145" spans="1:25" s="7" customFormat="1" ht="22.5">
      <c r="A145" s="27" t="s">
        <v>185</v>
      </c>
      <c r="B145" s="42" t="s">
        <v>294</v>
      </c>
      <c r="C145" s="364" t="s">
        <v>253</v>
      </c>
      <c r="D145" s="365"/>
      <c r="E145" s="366" t="s">
        <v>253</v>
      </c>
      <c r="F145" s="367"/>
      <c r="G145" s="368">
        <v>32910.35986063533</v>
      </c>
      <c r="H145" s="368">
        <v>36245.441100789845</v>
      </c>
      <c r="I145" s="368">
        <v>5663.589957389969</v>
      </c>
      <c r="J145" s="369"/>
      <c r="K145" s="368">
        <v>2</v>
      </c>
      <c r="L145" s="368">
        <v>2</v>
      </c>
      <c r="M145" s="368">
        <v>0</v>
      </c>
      <c r="N145" s="369"/>
      <c r="O145" s="369" t="s">
        <v>253</v>
      </c>
      <c r="P145" s="48"/>
      <c r="Q145" s="42" t="s">
        <v>273</v>
      </c>
      <c r="R145" s="45"/>
      <c r="S145" s="47">
        <v>32910.35986063533</v>
      </c>
      <c r="T145" s="47">
        <v>36245.441100789845</v>
      </c>
      <c r="U145" s="47">
        <v>5663.589957389969</v>
      </c>
      <c r="V145" s="50">
        <v>74819.39091881514</v>
      </c>
      <c r="X145" s="204"/>
      <c r="Y145" s="204"/>
    </row>
    <row r="146" spans="1:25" s="7" customFormat="1" ht="22.5">
      <c r="A146" s="27" t="s">
        <v>185</v>
      </c>
      <c r="B146" s="42" t="s">
        <v>294</v>
      </c>
      <c r="C146" s="364" t="s">
        <v>254</v>
      </c>
      <c r="D146" s="365"/>
      <c r="E146" s="366" t="s">
        <v>254</v>
      </c>
      <c r="F146" s="367"/>
      <c r="G146" s="368">
        <v>956388.3909409897</v>
      </c>
      <c r="H146" s="368">
        <v>1157499.7307124592</v>
      </c>
      <c r="I146" s="368">
        <v>180866.990480682</v>
      </c>
      <c r="J146" s="369"/>
      <c r="K146" s="368">
        <v>364</v>
      </c>
      <c r="L146" s="368">
        <v>368</v>
      </c>
      <c r="M146" s="368">
        <v>0</v>
      </c>
      <c r="N146" s="369"/>
      <c r="O146" s="369" t="s">
        <v>254</v>
      </c>
      <c r="P146" s="48"/>
      <c r="Q146" s="42" t="s">
        <v>273</v>
      </c>
      <c r="R146" s="45"/>
      <c r="S146" s="47">
        <v>956388.3909409897</v>
      </c>
      <c r="T146" s="47">
        <v>1157499.7307124592</v>
      </c>
      <c r="U146" s="47">
        <v>180866.990480682</v>
      </c>
      <c r="V146" s="50">
        <v>2294755.1121341307</v>
      </c>
      <c r="X146" s="204"/>
      <c r="Y146" s="204"/>
    </row>
    <row r="147" spans="1:25" s="7" customFormat="1" ht="22.5">
      <c r="A147" s="27" t="s">
        <v>185</v>
      </c>
      <c r="B147" s="42" t="s">
        <v>294</v>
      </c>
      <c r="C147" s="364" t="s">
        <v>255</v>
      </c>
      <c r="D147" s="365"/>
      <c r="E147" s="366" t="s">
        <v>255</v>
      </c>
      <c r="F147" s="367"/>
      <c r="G147" s="368">
        <v>1149925.7658373942</v>
      </c>
      <c r="H147" s="368">
        <v>1216578.3892912343</v>
      </c>
      <c r="I147" s="368">
        <v>190098.4217244731</v>
      </c>
      <c r="J147" s="369"/>
      <c r="K147" s="368">
        <v>60</v>
      </c>
      <c r="L147" s="368">
        <v>60</v>
      </c>
      <c r="M147" s="368">
        <v>11</v>
      </c>
      <c r="N147" s="369"/>
      <c r="O147" s="369" t="s">
        <v>252</v>
      </c>
      <c r="P147" s="48"/>
      <c r="Q147" s="42" t="s">
        <v>273</v>
      </c>
      <c r="R147" s="45"/>
      <c r="S147" s="47">
        <v>1149925.7658373942</v>
      </c>
      <c r="T147" s="47">
        <v>1216578.3892912343</v>
      </c>
      <c r="U147" s="47">
        <v>190098.4217244731</v>
      </c>
      <c r="V147" s="50">
        <v>2556602.5768531016</v>
      </c>
      <c r="X147" s="204"/>
      <c r="Y147" s="204"/>
    </row>
    <row r="148" spans="1:25" s="7" customFormat="1" ht="22.5">
      <c r="A148" s="27" t="s">
        <v>185</v>
      </c>
      <c r="B148" s="42" t="s">
        <v>295</v>
      </c>
      <c r="C148" s="364" t="s">
        <v>249</v>
      </c>
      <c r="D148" s="365"/>
      <c r="E148" s="366" t="s">
        <v>249</v>
      </c>
      <c r="F148" s="367"/>
      <c r="G148" s="368">
        <v>23780.454207556853</v>
      </c>
      <c r="H148" s="368">
        <v>25996.297400343847</v>
      </c>
      <c r="I148" s="368">
        <v>4062.0934499456794</v>
      </c>
      <c r="J148" s="369"/>
      <c r="K148" s="368">
        <v>4</v>
      </c>
      <c r="L148" s="368">
        <v>4</v>
      </c>
      <c r="M148" s="368">
        <v>0</v>
      </c>
      <c r="N148" s="369"/>
      <c r="O148" s="369" t="s">
        <v>250</v>
      </c>
      <c r="P148" s="48"/>
      <c r="Q148" s="42" t="s">
        <v>273</v>
      </c>
      <c r="R148" s="45"/>
      <c r="S148" s="47">
        <v>23780.454207556853</v>
      </c>
      <c r="T148" s="47">
        <v>25996.297400343847</v>
      </c>
      <c r="U148" s="47">
        <v>4062.0934499456794</v>
      </c>
      <c r="V148" s="50">
        <v>53838.84505784638</v>
      </c>
      <c r="X148" s="204"/>
      <c r="Y148" s="204"/>
    </row>
    <row r="149" spans="1:25" s="7" customFormat="1" ht="22.5">
      <c r="A149" s="27" t="s">
        <v>185</v>
      </c>
      <c r="B149" s="42" t="s">
        <v>295</v>
      </c>
      <c r="C149" s="364" t="s">
        <v>252</v>
      </c>
      <c r="D149" s="365"/>
      <c r="E149" s="366" t="s">
        <v>252</v>
      </c>
      <c r="F149" s="367"/>
      <c r="G149" s="368">
        <v>113032.92495118143</v>
      </c>
      <c r="H149" s="368">
        <v>123669.99567722708</v>
      </c>
      <c r="I149" s="368">
        <v>19324.25497596554</v>
      </c>
      <c r="J149" s="369"/>
      <c r="K149" s="368">
        <v>12</v>
      </c>
      <c r="L149" s="368">
        <v>12</v>
      </c>
      <c r="M149" s="368">
        <v>1</v>
      </c>
      <c r="N149" s="369"/>
      <c r="O149" s="369" t="s">
        <v>252</v>
      </c>
      <c r="P149" s="48"/>
      <c r="Q149" s="42" t="s">
        <v>273</v>
      </c>
      <c r="R149" s="45"/>
      <c r="S149" s="47">
        <v>113032.92495118143</v>
      </c>
      <c r="T149" s="47">
        <v>123669.99567722708</v>
      </c>
      <c r="U149" s="47">
        <v>19324.25497596554</v>
      </c>
      <c r="V149" s="50">
        <v>256027.17560437403</v>
      </c>
      <c r="X149" s="204"/>
      <c r="Y149" s="204"/>
    </row>
    <row r="150" spans="1:25" s="7" customFormat="1" ht="22.5">
      <c r="A150" s="27" t="s">
        <v>185</v>
      </c>
      <c r="B150" s="42" t="s">
        <v>295</v>
      </c>
      <c r="C150" s="364" t="s">
        <v>254</v>
      </c>
      <c r="D150" s="365"/>
      <c r="E150" s="366" t="s">
        <v>254</v>
      </c>
      <c r="F150" s="367"/>
      <c r="G150" s="368">
        <v>488414.0814402619</v>
      </c>
      <c r="H150" s="368">
        <v>798946.9098964692</v>
      </c>
      <c r="I150" s="368">
        <v>124840.74018563361</v>
      </c>
      <c r="J150" s="369"/>
      <c r="K150" s="368">
        <v>107</v>
      </c>
      <c r="L150" s="368">
        <v>149</v>
      </c>
      <c r="M150" s="368">
        <v>1</v>
      </c>
      <c r="N150" s="369"/>
      <c r="O150" s="369" t="s">
        <v>254</v>
      </c>
      <c r="P150" s="48"/>
      <c r="Q150" s="42" t="s">
        <v>273</v>
      </c>
      <c r="R150" s="45"/>
      <c r="S150" s="47">
        <v>488414.0814402619</v>
      </c>
      <c r="T150" s="47">
        <v>798946.9098964692</v>
      </c>
      <c r="U150" s="47">
        <v>124840.74018563361</v>
      </c>
      <c r="V150" s="50">
        <v>1412201.7315223648</v>
      </c>
      <c r="X150" s="204"/>
      <c r="Y150" s="204"/>
    </row>
    <row r="151" spans="1:25" s="7" customFormat="1" ht="22.5">
      <c r="A151" s="27" t="s">
        <v>185</v>
      </c>
      <c r="B151" s="42" t="s">
        <v>295</v>
      </c>
      <c r="C151" s="364" t="s">
        <v>255</v>
      </c>
      <c r="D151" s="365"/>
      <c r="E151" s="366" t="s">
        <v>255</v>
      </c>
      <c r="F151" s="367"/>
      <c r="G151" s="368">
        <v>461843.4672965014</v>
      </c>
      <c r="H151" s="368">
        <v>505449.48594887427</v>
      </c>
      <c r="I151" s="368">
        <v>78979.82603184776</v>
      </c>
      <c r="J151" s="369"/>
      <c r="K151" s="368">
        <v>22</v>
      </c>
      <c r="L151" s="368">
        <v>22</v>
      </c>
      <c r="M151" s="368">
        <v>8</v>
      </c>
      <c r="N151" s="369"/>
      <c r="O151" s="369" t="s">
        <v>252</v>
      </c>
      <c r="P151" s="48"/>
      <c r="Q151" s="42" t="s">
        <v>273</v>
      </c>
      <c r="R151" s="45"/>
      <c r="S151" s="47">
        <v>461843.4672965014</v>
      </c>
      <c r="T151" s="47">
        <v>505449.48594887427</v>
      </c>
      <c r="U151" s="47">
        <v>78979.82603184776</v>
      </c>
      <c r="V151" s="50">
        <v>1046272.7792772234</v>
      </c>
      <c r="X151" s="204"/>
      <c r="Y151" s="204"/>
    </row>
    <row r="152" spans="1:25" s="7" customFormat="1" ht="22.5">
      <c r="A152" s="27" t="s">
        <v>185</v>
      </c>
      <c r="B152" s="42" t="s">
        <v>296</v>
      </c>
      <c r="C152" s="364" t="s">
        <v>249</v>
      </c>
      <c r="D152" s="365"/>
      <c r="E152" s="366" t="s">
        <v>249</v>
      </c>
      <c r="F152" s="367"/>
      <c r="G152" s="368">
        <v>159092.70964950227</v>
      </c>
      <c r="H152" s="368">
        <v>173973.47308111654</v>
      </c>
      <c r="I152" s="368">
        <v>27184.506108079728</v>
      </c>
      <c r="J152" s="369"/>
      <c r="K152" s="368">
        <v>28</v>
      </c>
      <c r="L152" s="368">
        <v>28</v>
      </c>
      <c r="M152" s="368">
        <v>0</v>
      </c>
      <c r="N152" s="369"/>
      <c r="O152" s="369" t="s">
        <v>250</v>
      </c>
      <c r="P152" s="48"/>
      <c r="Q152" s="42" t="s">
        <v>273</v>
      </c>
      <c r="R152" s="45"/>
      <c r="S152" s="47">
        <v>159092.70964950227</v>
      </c>
      <c r="T152" s="47">
        <v>173973.47308111654</v>
      </c>
      <c r="U152" s="47">
        <v>27184.506108079728</v>
      </c>
      <c r="V152" s="50">
        <v>360250.68883869855</v>
      </c>
      <c r="X152" s="204"/>
      <c r="Y152" s="204"/>
    </row>
    <row r="153" spans="1:25" s="7" customFormat="1" ht="22.5">
      <c r="A153" s="27" t="s">
        <v>185</v>
      </c>
      <c r="B153" s="42" t="s">
        <v>296</v>
      </c>
      <c r="C153" s="364" t="s">
        <v>252</v>
      </c>
      <c r="D153" s="365"/>
      <c r="E153" s="366" t="s">
        <v>252</v>
      </c>
      <c r="F153" s="367"/>
      <c r="G153" s="368">
        <v>80046.94545312236</v>
      </c>
      <c r="H153" s="368">
        <v>87673.26057995316</v>
      </c>
      <c r="I153" s="368">
        <v>13699.526976964724</v>
      </c>
      <c r="J153" s="369"/>
      <c r="K153" s="368">
        <v>6</v>
      </c>
      <c r="L153" s="368">
        <v>6</v>
      </c>
      <c r="M153" s="368">
        <v>0</v>
      </c>
      <c r="N153" s="369"/>
      <c r="O153" s="369" t="s">
        <v>252</v>
      </c>
      <c r="P153" s="48"/>
      <c r="Q153" s="42" t="s">
        <v>273</v>
      </c>
      <c r="R153" s="45"/>
      <c r="S153" s="47">
        <v>80046.94545312236</v>
      </c>
      <c r="T153" s="47">
        <v>87673.26057995316</v>
      </c>
      <c r="U153" s="47">
        <v>13699.526976964724</v>
      </c>
      <c r="V153" s="50">
        <v>181419.73301004025</v>
      </c>
      <c r="X153" s="204"/>
      <c r="Y153" s="204"/>
    </row>
    <row r="154" spans="1:25" s="7" customFormat="1" ht="22.5">
      <c r="A154" s="27" t="s">
        <v>185</v>
      </c>
      <c r="B154" s="42" t="s">
        <v>296</v>
      </c>
      <c r="C154" s="364" t="s">
        <v>254</v>
      </c>
      <c r="D154" s="365"/>
      <c r="E154" s="366" t="s">
        <v>254</v>
      </c>
      <c r="F154" s="367"/>
      <c r="G154" s="368">
        <v>627226.1046731712</v>
      </c>
      <c r="H154" s="368">
        <v>1030424.438064915</v>
      </c>
      <c r="I154" s="368">
        <v>161010.63532501692</v>
      </c>
      <c r="J154" s="369"/>
      <c r="K154" s="368">
        <v>200</v>
      </c>
      <c r="L154" s="368">
        <v>247</v>
      </c>
      <c r="M154" s="368">
        <v>0</v>
      </c>
      <c r="N154" s="369"/>
      <c r="O154" s="369" t="s">
        <v>254</v>
      </c>
      <c r="P154" s="48"/>
      <c r="Q154" s="42" t="s">
        <v>273</v>
      </c>
      <c r="R154" s="45"/>
      <c r="S154" s="47">
        <v>627226.1046731712</v>
      </c>
      <c r="T154" s="47">
        <v>1030424.438064915</v>
      </c>
      <c r="U154" s="47">
        <v>161010.63532501692</v>
      </c>
      <c r="V154" s="50">
        <v>1818661.178063103</v>
      </c>
      <c r="X154" s="204"/>
      <c r="Y154" s="204"/>
    </row>
    <row r="155" spans="1:25" s="7" customFormat="1" ht="22.5">
      <c r="A155" s="27" t="s">
        <v>185</v>
      </c>
      <c r="B155" s="42" t="s">
        <v>296</v>
      </c>
      <c r="C155" s="364" t="s">
        <v>255</v>
      </c>
      <c r="D155" s="365"/>
      <c r="E155" s="366" t="s">
        <v>255</v>
      </c>
      <c r="F155" s="367"/>
      <c r="G155" s="368">
        <v>582775.3694027392</v>
      </c>
      <c r="H155" s="368">
        <v>637265.855659394</v>
      </c>
      <c r="I155" s="368">
        <v>99577.00584367887</v>
      </c>
      <c r="J155" s="369"/>
      <c r="K155" s="368">
        <v>32</v>
      </c>
      <c r="L155" s="368">
        <v>32</v>
      </c>
      <c r="M155" s="368">
        <v>7</v>
      </c>
      <c r="N155" s="369"/>
      <c r="O155" s="369" t="s">
        <v>252</v>
      </c>
      <c r="P155" s="48"/>
      <c r="Q155" s="42" t="s">
        <v>273</v>
      </c>
      <c r="R155" s="45"/>
      <c r="S155" s="47">
        <v>582775.3694027392</v>
      </c>
      <c r="T155" s="47">
        <v>637265.855659394</v>
      </c>
      <c r="U155" s="47">
        <v>99577.00584367887</v>
      </c>
      <c r="V155" s="50">
        <v>1319618.2309058122</v>
      </c>
      <c r="X155" s="204"/>
      <c r="Y155" s="204"/>
    </row>
    <row r="156" spans="1:25" s="7" customFormat="1" ht="22.5">
      <c r="A156" s="27" t="s">
        <v>185</v>
      </c>
      <c r="B156" s="42" t="s">
        <v>297</v>
      </c>
      <c r="C156" s="364" t="s">
        <v>249</v>
      </c>
      <c r="D156" s="365"/>
      <c r="E156" s="366" t="s">
        <v>249</v>
      </c>
      <c r="F156" s="367"/>
      <c r="G156" s="368">
        <v>18382.44020389797</v>
      </c>
      <c r="H156" s="368">
        <v>20095.30088507359</v>
      </c>
      <c r="I156" s="368">
        <v>3140.0237057937857</v>
      </c>
      <c r="J156" s="369"/>
      <c r="K156" s="368">
        <v>4</v>
      </c>
      <c r="L156" s="368">
        <v>4</v>
      </c>
      <c r="M156" s="368">
        <v>0</v>
      </c>
      <c r="N156" s="369"/>
      <c r="O156" s="369" t="s">
        <v>250</v>
      </c>
      <c r="P156" s="48"/>
      <c r="Q156" s="42" t="s">
        <v>273</v>
      </c>
      <c r="R156" s="45"/>
      <c r="S156" s="47">
        <v>18382.44020389797</v>
      </c>
      <c r="T156" s="47">
        <v>20095.30088507359</v>
      </c>
      <c r="U156" s="47">
        <v>3140.0237057937857</v>
      </c>
      <c r="V156" s="50">
        <v>41617.764794765346</v>
      </c>
      <c r="X156" s="204"/>
      <c r="Y156" s="204"/>
    </row>
    <row r="157" spans="1:25" s="7" customFormat="1" ht="22.5">
      <c r="A157" s="27" t="s">
        <v>185</v>
      </c>
      <c r="B157" s="42" t="s">
        <v>297</v>
      </c>
      <c r="C157" s="364" t="s">
        <v>252</v>
      </c>
      <c r="D157" s="365"/>
      <c r="E157" s="366" t="s">
        <v>252</v>
      </c>
      <c r="F157" s="367"/>
      <c r="G157" s="368">
        <v>98469.4356364198</v>
      </c>
      <c r="H157" s="368">
        <v>107750.87222411089</v>
      </c>
      <c r="I157" s="368">
        <v>16836.78662184044</v>
      </c>
      <c r="J157" s="369"/>
      <c r="K157" s="368">
        <v>10</v>
      </c>
      <c r="L157" s="368">
        <v>10</v>
      </c>
      <c r="M157" s="368">
        <v>0</v>
      </c>
      <c r="N157" s="369"/>
      <c r="O157" s="369" t="s">
        <v>252</v>
      </c>
      <c r="P157" s="48"/>
      <c r="Q157" s="42" t="s">
        <v>273</v>
      </c>
      <c r="R157" s="45"/>
      <c r="S157" s="47">
        <v>98469.4356364198</v>
      </c>
      <c r="T157" s="47">
        <v>107750.87222411089</v>
      </c>
      <c r="U157" s="47">
        <v>16836.78662184044</v>
      </c>
      <c r="V157" s="50">
        <v>223057.09448237112</v>
      </c>
      <c r="X157" s="204"/>
      <c r="Y157" s="204"/>
    </row>
    <row r="158" spans="1:25" s="7" customFormat="1" ht="22.5">
      <c r="A158" s="27" t="s">
        <v>185</v>
      </c>
      <c r="B158" s="42" t="s">
        <v>297</v>
      </c>
      <c r="C158" s="364" t="s">
        <v>254</v>
      </c>
      <c r="D158" s="365"/>
      <c r="E158" s="366" t="s">
        <v>254</v>
      </c>
      <c r="F158" s="367"/>
      <c r="G158" s="368">
        <v>135573.58098895827</v>
      </c>
      <c r="H158" s="368">
        <v>207377.48507381135</v>
      </c>
      <c r="I158" s="368">
        <v>32404.10396956741</v>
      </c>
      <c r="J158" s="369"/>
      <c r="K158" s="368">
        <v>54</v>
      </c>
      <c r="L158" s="368">
        <v>72</v>
      </c>
      <c r="M158" s="368">
        <v>0</v>
      </c>
      <c r="N158" s="369"/>
      <c r="O158" s="369" t="s">
        <v>254</v>
      </c>
      <c r="P158" s="48"/>
      <c r="Q158" s="42" t="s">
        <v>273</v>
      </c>
      <c r="R158" s="45"/>
      <c r="S158" s="47">
        <v>135573.58098895827</v>
      </c>
      <c r="T158" s="47">
        <v>207377.48507381135</v>
      </c>
      <c r="U158" s="47">
        <v>32404.10396956741</v>
      </c>
      <c r="V158" s="50">
        <v>375355.170032337</v>
      </c>
      <c r="X158" s="204"/>
      <c r="Y158" s="204"/>
    </row>
    <row r="159" spans="1:25" s="7" customFormat="1" ht="22.5">
      <c r="A159" s="27" t="s">
        <v>185</v>
      </c>
      <c r="B159" s="42" t="s">
        <v>297</v>
      </c>
      <c r="C159" s="364" t="s">
        <v>255</v>
      </c>
      <c r="D159" s="365"/>
      <c r="E159" s="366" t="s">
        <v>255</v>
      </c>
      <c r="F159" s="367"/>
      <c r="G159" s="368">
        <v>502646.4931995961</v>
      </c>
      <c r="H159" s="368">
        <v>550325.0017528627</v>
      </c>
      <c r="I159" s="368">
        <v>85991.92225474694</v>
      </c>
      <c r="J159" s="369"/>
      <c r="K159" s="368">
        <v>24</v>
      </c>
      <c r="L159" s="368">
        <v>24</v>
      </c>
      <c r="M159" s="368">
        <v>8</v>
      </c>
      <c r="N159" s="369"/>
      <c r="O159" s="369" t="s">
        <v>252</v>
      </c>
      <c r="P159" s="48"/>
      <c r="Q159" s="42" t="s">
        <v>273</v>
      </c>
      <c r="R159" s="45"/>
      <c r="S159" s="47">
        <v>502646.4931995961</v>
      </c>
      <c r="T159" s="47">
        <v>550325.0017528627</v>
      </c>
      <c r="U159" s="47">
        <v>85991.92225474694</v>
      </c>
      <c r="V159" s="50">
        <v>1138963.417207206</v>
      </c>
      <c r="X159" s="204"/>
      <c r="Y159" s="204"/>
    </row>
    <row r="160" spans="1:25" s="7" customFormat="1" ht="22.5">
      <c r="A160" s="27" t="s">
        <v>185</v>
      </c>
      <c r="B160" s="42" t="s">
        <v>298</v>
      </c>
      <c r="C160" s="364" t="s">
        <v>249</v>
      </c>
      <c r="D160" s="365"/>
      <c r="E160" s="366" t="s">
        <v>249</v>
      </c>
      <c r="F160" s="367"/>
      <c r="G160" s="368">
        <v>14754.949139619353</v>
      </c>
      <c r="H160" s="368">
        <v>11496.315986183228</v>
      </c>
      <c r="I160" s="368">
        <v>1796.3754278854733</v>
      </c>
      <c r="J160" s="369"/>
      <c r="K160" s="368">
        <v>4</v>
      </c>
      <c r="L160" s="368">
        <v>3</v>
      </c>
      <c r="M160" s="368">
        <v>0</v>
      </c>
      <c r="N160" s="369"/>
      <c r="O160" s="369" t="s">
        <v>250</v>
      </c>
      <c r="P160" s="48"/>
      <c r="Q160" s="42" t="s">
        <v>273</v>
      </c>
      <c r="R160" s="45"/>
      <c r="S160" s="47">
        <v>14754.949139619353</v>
      </c>
      <c r="T160" s="47">
        <v>11496.315986183228</v>
      </c>
      <c r="U160" s="47">
        <v>1796.3754278854733</v>
      </c>
      <c r="V160" s="50">
        <v>28047.640553688052</v>
      </c>
      <c r="X160" s="204"/>
      <c r="Y160" s="204"/>
    </row>
    <row r="161" spans="1:25" s="7" customFormat="1" ht="22.5">
      <c r="A161" s="27" t="s">
        <v>185</v>
      </c>
      <c r="B161" s="42" t="s">
        <v>298</v>
      </c>
      <c r="C161" s="364" t="s">
        <v>252</v>
      </c>
      <c r="D161" s="365"/>
      <c r="E161" s="366" t="s">
        <v>252</v>
      </c>
      <c r="F161" s="367"/>
      <c r="G161" s="368">
        <v>56297.14847000075</v>
      </c>
      <c r="H161" s="368">
        <v>61758.597223948236</v>
      </c>
      <c r="I161" s="368">
        <v>9650.1893865053</v>
      </c>
      <c r="J161" s="369"/>
      <c r="K161" s="368">
        <v>4</v>
      </c>
      <c r="L161" s="368">
        <v>4</v>
      </c>
      <c r="M161" s="368">
        <v>1</v>
      </c>
      <c r="N161" s="369"/>
      <c r="O161" s="369" t="s">
        <v>252</v>
      </c>
      <c r="P161" s="48"/>
      <c r="Q161" s="42" t="s">
        <v>273</v>
      </c>
      <c r="R161" s="45"/>
      <c r="S161" s="47">
        <v>56297.14847000075</v>
      </c>
      <c r="T161" s="47">
        <v>61758.597223948236</v>
      </c>
      <c r="U161" s="47">
        <v>9650.1893865053</v>
      </c>
      <c r="V161" s="50">
        <v>127705.93508045429</v>
      </c>
      <c r="X161" s="204"/>
      <c r="Y161" s="204"/>
    </row>
    <row r="162" spans="1:25" s="7" customFormat="1" ht="22.5">
      <c r="A162" s="27" t="s">
        <v>185</v>
      </c>
      <c r="B162" s="42" t="s">
        <v>298</v>
      </c>
      <c r="C162" s="364" t="s">
        <v>254</v>
      </c>
      <c r="D162" s="365"/>
      <c r="E162" s="366" t="s">
        <v>254</v>
      </c>
      <c r="F162" s="367"/>
      <c r="G162" s="368">
        <v>659814.3476211294</v>
      </c>
      <c r="H162" s="368">
        <v>890176.0683980365</v>
      </c>
      <c r="I162" s="368">
        <v>139095.89973725387</v>
      </c>
      <c r="J162" s="369"/>
      <c r="K162" s="368">
        <v>138</v>
      </c>
      <c r="L162" s="368">
        <v>171</v>
      </c>
      <c r="M162" s="368">
        <v>0</v>
      </c>
      <c r="N162" s="369"/>
      <c r="O162" s="369" t="s">
        <v>254</v>
      </c>
      <c r="P162" s="48"/>
      <c r="Q162" s="42" t="s">
        <v>273</v>
      </c>
      <c r="R162" s="45"/>
      <c r="S162" s="47">
        <v>659814.3476211294</v>
      </c>
      <c r="T162" s="47">
        <v>890176.0683980365</v>
      </c>
      <c r="U162" s="47">
        <v>139095.89973725387</v>
      </c>
      <c r="V162" s="50">
        <v>1689086.3157564197</v>
      </c>
      <c r="X162" s="204"/>
      <c r="Y162" s="204"/>
    </row>
    <row r="163" spans="1:25" s="7" customFormat="1" ht="22.5">
      <c r="A163" s="27" t="s">
        <v>185</v>
      </c>
      <c r="B163" s="42" t="s">
        <v>298</v>
      </c>
      <c r="C163" s="364" t="s">
        <v>255</v>
      </c>
      <c r="D163" s="365"/>
      <c r="E163" s="366" t="s">
        <v>255</v>
      </c>
      <c r="F163" s="367"/>
      <c r="G163" s="368">
        <v>756177.2703291524</v>
      </c>
      <c r="H163" s="368">
        <v>829983.2362605507</v>
      </c>
      <c r="I163" s="368">
        <v>129690.37150398605</v>
      </c>
      <c r="J163" s="369"/>
      <c r="K163" s="368">
        <v>38</v>
      </c>
      <c r="L163" s="368">
        <v>38</v>
      </c>
      <c r="M163" s="368">
        <v>14</v>
      </c>
      <c r="N163" s="369"/>
      <c r="O163" s="369" t="s">
        <v>252</v>
      </c>
      <c r="P163" s="48"/>
      <c r="Q163" s="42" t="s">
        <v>273</v>
      </c>
      <c r="R163" s="45"/>
      <c r="S163" s="47">
        <v>756177.2703291524</v>
      </c>
      <c r="T163" s="47">
        <v>829983.2362605507</v>
      </c>
      <c r="U163" s="47">
        <v>129690.37150398605</v>
      </c>
      <c r="V163" s="50">
        <v>1715850.878093689</v>
      </c>
      <c r="X163" s="204"/>
      <c r="Y163" s="204"/>
    </row>
    <row r="164" spans="1:25" s="7" customFormat="1" ht="22.5">
      <c r="A164" s="27" t="s">
        <v>185</v>
      </c>
      <c r="B164" s="42" t="s">
        <v>299</v>
      </c>
      <c r="C164" s="364" t="s">
        <v>249</v>
      </c>
      <c r="D164" s="365"/>
      <c r="E164" s="366" t="s">
        <v>249</v>
      </c>
      <c r="F164" s="367"/>
      <c r="G164" s="368">
        <v>11906.852052637603</v>
      </c>
      <c r="H164" s="368">
        <v>13016.32274811216</v>
      </c>
      <c r="I164" s="368">
        <v>2033.886540195759</v>
      </c>
      <c r="J164" s="369"/>
      <c r="K164" s="368">
        <v>2</v>
      </c>
      <c r="L164" s="368">
        <v>2</v>
      </c>
      <c r="M164" s="368">
        <v>0</v>
      </c>
      <c r="N164" s="369"/>
      <c r="O164" s="369" t="s">
        <v>250</v>
      </c>
      <c r="P164" s="48"/>
      <c r="Q164" s="42" t="s">
        <v>273</v>
      </c>
      <c r="R164" s="45"/>
      <c r="S164" s="47">
        <v>11906.852052637603</v>
      </c>
      <c r="T164" s="47">
        <v>13016.32274811216</v>
      </c>
      <c r="U164" s="47">
        <v>2033.886540195759</v>
      </c>
      <c r="V164" s="50">
        <v>26957.06134094552</v>
      </c>
      <c r="X164" s="204"/>
      <c r="Y164" s="204"/>
    </row>
    <row r="165" spans="1:25" s="7" customFormat="1" ht="22.5">
      <c r="A165" s="27" t="s">
        <v>185</v>
      </c>
      <c r="B165" s="42" t="s">
        <v>299</v>
      </c>
      <c r="C165" s="364" t="s">
        <v>252</v>
      </c>
      <c r="D165" s="365"/>
      <c r="E165" s="366" t="s">
        <v>252</v>
      </c>
      <c r="F165" s="367"/>
      <c r="G165" s="368">
        <v>85927.10571644547</v>
      </c>
      <c r="H165" s="368">
        <v>94505.5465271923</v>
      </c>
      <c r="I165" s="368">
        <v>14767.116855901446</v>
      </c>
      <c r="J165" s="369"/>
      <c r="K165" s="368">
        <v>6</v>
      </c>
      <c r="L165" s="368">
        <v>6</v>
      </c>
      <c r="M165" s="368">
        <v>1</v>
      </c>
      <c r="N165" s="369"/>
      <c r="O165" s="369" t="s">
        <v>252</v>
      </c>
      <c r="P165" s="48"/>
      <c r="Q165" s="42" t="s">
        <v>273</v>
      </c>
      <c r="R165" s="45"/>
      <c r="S165" s="47">
        <v>85927.10571644547</v>
      </c>
      <c r="T165" s="47">
        <v>94505.5465271923</v>
      </c>
      <c r="U165" s="47">
        <v>14767.116855901446</v>
      </c>
      <c r="V165" s="50">
        <v>195199.7690995392</v>
      </c>
      <c r="X165" s="204"/>
      <c r="Y165" s="204"/>
    </row>
    <row r="166" spans="1:25" s="7" customFormat="1" ht="22.5">
      <c r="A166" s="27" t="s">
        <v>185</v>
      </c>
      <c r="B166" s="42" t="s">
        <v>299</v>
      </c>
      <c r="C166" s="364" t="s">
        <v>254</v>
      </c>
      <c r="D166" s="365"/>
      <c r="E166" s="366" t="s">
        <v>254</v>
      </c>
      <c r="F166" s="367"/>
      <c r="G166" s="368">
        <v>291580.2702922582</v>
      </c>
      <c r="H166" s="368">
        <v>439752.1672873287</v>
      </c>
      <c r="I166" s="368">
        <v>68714.18536370674</v>
      </c>
      <c r="J166" s="369"/>
      <c r="K166" s="368">
        <v>91</v>
      </c>
      <c r="L166" s="368">
        <v>120</v>
      </c>
      <c r="M166" s="368">
        <v>0</v>
      </c>
      <c r="N166" s="369"/>
      <c r="O166" s="369" t="s">
        <v>254</v>
      </c>
      <c r="P166" s="48"/>
      <c r="Q166" s="42" t="s">
        <v>273</v>
      </c>
      <c r="R166" s="45"/>
      <c r="S166" s="47">
        <v>291580.2702922582</v>
      </c>
      <c r="T166" s="47">
        <v>439752.1672873287</v>
      </c>
      <c r="U166" s="47">
        <v>68714.18536370674</v>
      </c>
      <c r="V166" s="50">
        <v>800046.6229432937</v>
      </c>
      <c r="X166" s="204"/>
      <c r="Y166" s="204"/>
    </row>
    <row r="167" spans="1:25" s="7" customFormat="1" ht="22.5">
      <c r="A167" s="27" t="s">
        <v>185</v>
      </c>
      <c r="B167" s="42" t="s">
        <v>299</v>
      </c>
      <c r="C167" s="364" t="s">
        <v>255</v>
      </c>
      <c r="D167" s="365"/>
      <c r="E167" s="366" t="s">
        <v>255</v>
      </c>
      <c r="F167" s="367"/>
      <c r="G167" s="368">
        <v>708376.1757513824</v>
      </c>
      <c r="H167" s="368">
        <v>791377.3443436655</v>
      </c>
      <c r="I167" s="368">
        <v>123657.94549077941</v>
      </c>
      <c r="J167" s="369"/>
      <c r="K167" s="368">
        <v>30</v>
      </c>
      <c r="L167" s="368">
        <v>30</v>
      </c>
      <c r="M167" s="368">
        <v>12</v>
      </c>
      <c r="N167" s="369"/>
      <c r="O167" s="369" t="s">
        <v>252</v>
      </c>
      <c r="P167" s="48"/>
      <c r="Q167" s="42" t="s">
        <v>273</v>
      </c>
      <c r="R167" s="45"/>
      <c r="S167" s="47">
        <v>708376.1757513824</v>
      </c>
      <c r="T167" s="47">
        <v>791377.3443436655</v>
      </c>
      <c r="U167" s="47">
        <v>123657.94549077941</v>
      </c>
      <c r="V167" s="50">
        <v>1623411.4655858274</v>
      </c>
      <c r="X167" s="204"/>
      <c r="Y167" s="204"/>
    </row>
    <row r="168" spans="1:25" s="7" customFormat="1" ht="22.5">
      <c r="A168" s="27" t="s">
        <v>185</v>
      </c>
      <c r="B168" s="42" t="s">
        <v>300</v>
      </c>
      <c r="C168" s="364" t="s">
        <v>249</v>
      </c>
      <c r="D168" s="365"/>
      <c r="E168" s="366" t="s">
        <v>249</v>
      </c>
      <c r="F168" s="367"/>
      <c r="G168" s="368">
        <v>11336.782328828926</v>
      </c>
      <c r="H168" s="368">
        <v>12393.134395622536</v>
      </c>
      <c r="I168" s="368">
        <v>1936.5092373535067</v>
      </c>
      <c r="J168" s="369"/>
      <c r="K168" s="368">
        <v>2</v>
      </c>
      <c r="L168" s="368">
        <v>2</v>
      </c>
      <c r="M168" s="368">
        <v>0</v>
      </c>
      <c r="N168" s="369"/>
      <c r="O168" s="369" t="s">
        <v>250</v>
      </c>
      <c r="P168" s="48"/>
      <c r="Q168" s="42" t="s">
        <v>273</v>
      </c>
      <c r="R168" s="45"/>
      <c r="S168" s="47">
        <v>11336.782328828926</v>
      </c>
      <c r="T168" s="47">
        <v>12393.134395622536</v>
      </c>
      <c r="U168" s="47">
        <v>1936.5092373535067</v>
      </c>
      <c r="V168" s="50">
        <v>25666.42596180497</v>
      </c>
      <c r="X168" s="204"/>
      <c r="Y168" s="204"/>
    </row>
    <row r="169" spans="1:25" s="7" customFormat="1" ht="22.5">
      <c r="A169" s="27" t="s">
        <v>185</v>
      </c>
      <c r="B169" s="42" t="s">
        <v>300</v>
      </c>
      <c r="C169" s="364" t="s">
        <v>252</v>
      </c>
      <c r="D169" s="365"/>
      <c r="E169" s="366" t="s">
        <v>252</v>
      </c>
      <c r="F169" s="367"/>
      <c r="G169" s="368">
        <v>42592.641379502726</v>
      </c>
      <c r="H169" s="368">
        <v>46561.38872300795</v>
      </c>
      <c r="I169" s="368">
        <v>7275.525019559268</v>
      </c>
      <c r="J169" s="369"/>
      <c r="K169" s="368">
        <v>6</v>
      </c>
      <c r="L169" s="368">
        <v>6</v>
      </c>
      <c r="M169" s="368">
        <v>0</v>
      </c>
      <c r="N169" s="369"/>
      <c r="O169" s="369" t="s">
        <v>252</v>
      </c>
      <c r="P169" s="48"/>
      <c r="Q169" s="42" t="s">
        <v>273</v>
      </c>
      <c r="R169" s="45"/>
      <c r="S169" s="47">
        <v>42592.641379502726</v>
      </c>
      <c r="T169" s="47">
        <v>46561.38872300795</v>
      </c>
      <c r="U169" s="47">
        <v>7275.525019559268</v>
      </c>
      <c r="V169" s="50">
        <v>96429.55512206994</v>
      </c>
      <c r="X169" s="204"/>
      <c r="Y169" s="204"/>
    </row>
    <row r="170" spans="1:25" s="7" customFormat="1" ht="22.5">
      <c r="A170" s="27" t="s">
        <v>185</v>
      </c>
      <c r="B170" s="42" t="s">
        <v>300</v>
      </c>
      <c r="C170" s="364" t="s">
        <v>254</v>
      </c>
      <c r="D170" s="365"/>
      <c r="E170" s="366" t="s">
        <v>254</v>
      </c>
      <c r="F170" s="367"/>
      <c r="G170" s="368">
        <v>133096.1338390934</v>
      </c>
      <c r="H170" s="368">
        <v>248172.3304296486</v>
      </c>
      <c r="I170" s="368">
        <v>38778.56843885378</v>
      </c>
      <c r="J170" s="369"/>
      <c r="K170" s="368">
        <v>77</v>
      </c>
      <c r="L170" s="368">
        <v>110</v>
      </c>
      <c r="M170" s="368">
        <v>0</v>
      </c>
      <c r="N170" s="369"/>
      <c r="O170" s="369" t="s">
        <v>254</v>
      </c>
      <c r="P170" s="48"/>
      <c r="Q170" s="42" t="s">
        <v>273</v>
      </c>
      <c r="R170" s="45"/>
      <c r="S170" s="47">
        <v>133096.1338390934</v>
      </c>
      <c r="T170" s="47">
        <v>248172.3304296486</v>
      </c>
      <c r="U170" s="47">
        <v>38778.56843885378</v>
      </c>
      <c r="V170" s="50">
        <v>420047.0327075958</v>
      </c>
      <c r="X170" s="204"/>
      <c r="Y170" s="204"/>
    </row>
    <row r="171" spans="1:25" s="7" customFormat="1" ht="22.5">
      <c r="A171" s="27" t="s">
        <v>185</v>
      </c>
      <c r="B171" s="42" t="s">
        <v>300</v>
      </c>
      <c r="C171" s="364" t="s">
        <v>255</v>
      </c>
      <c r="D171" s="365"/>
      <c r="E171" s="366" t="s">
        <v>255</v>
      </c>
      <c r="F171" s="367"/>
      <c r="G171" s="368">
        <v>217001.31827869028</v>
      </c>
      <c r="H171" s="368">
        <v>235043.18438529462</v>
      </c>
      <c r="I171" s="368">
        <v>36727.05251222628</v>
      </c>
      <c r="J171" s="369"/>
      <c r="K171" s="368">
        <v>12</v>
      </c>
      <c r="L171" s="368">
        <v>12</v>
      </c>
      <c r="M171" s="368">
        <v>3</v>
      </c>
      <c r="N171" s="369"/>
      <c r="O171" s="369" t="s">
        <v>252</v>
      </c>
      <c r="P171" s="48"/>
      <c r="Q171" s="42" t="s">
        <v>273</v>
      </c>
      <c r="R171" s="45"/>
      <c r="S171" s="47">
        <v>217001.31827869028</v>
      </c>
      <c r="T171" s="47">
        <v>235043.18438529462</v>
      </c>
      <c r="U171" s="47">
        <v>36727.05251222628</v>
      </c>
      <c r="V171" s="50">
        <v>488771.5551762112</v>
      </c>
      <c r="X171" s="204"/>
      <c r="Y171" s="204"/>
    </row>
    <row r="172" spans="1:25" s="7" customFormat="1" ht="22.5">
      <c r="A172" s="27" t="s">
        <v>185</v>
      </c>
      <c r="B172" s="42" t="s">
        <v>301</v>
      </c>
      <c r="C172" s="364" t="s">
        <v>249</v>
      </c>
      <c r="D172" s="365"/>
      <c r="E172" s="366" t="s">
        <v>249</v>
      </c>
      <c r="F172" s="367"/>
      <c r="G172" s="368">
        <v>51134.77207937873</v>
      </c>
      <c r="H172" s="368">
        <v>55899.46814606696</v>
      </c>
      <c r="I172" s="368">
        <v>8734.661706423714</v>
      </c>
      <c r="J172" s="369"/>
      <c r="K172" s="368">
        <v>12</v>
      </c>
      <c r="L172" s="368">
        <v>12</v>
      </c>
      <c r="M172" s="368">
        <v>0</v>
      </c>
      <c r="N172" s="369"/>
      <c r="O172" s="369" t="s">
        <v>250</v>
      </c>
      <c r="P172" s="48"/>
      <c r="Q172" s="42" t="s">
        <v>302</v>
      </c>
      <c r="R172" s="45"/>
      <c r="S172" s="47">
        <v>51134.77207937873</v>
      </c>
      <c r="T172" s="47">
        <v>55899.46814606696</v>
      </c>
      <c r="U172" s="47">
        <v>8734.661706423714</v>
      </c>
      <c r="V172" s="50">
        <v>115768.90193186939</v>
      </c>
      <c r="X172" s="204"/>
      <c r="Y172" s="204"/>
    </row>
    <row r="173" spans="1:25" s="7" customFormat="1" ht="22.5">
      <c r="A173" s="27" t="s">
        <v>185</v>
      </c>
      <c r="B173" s="42" t="s">
        <v>301</v>
      </c>
      <c r="C173" s="364" t="s">
        <v>252</v>
      </c>
      <c r="D173" s="365"/>
      <c r="E173" s="366" t="s">
        <v>252</v>
      </c>
      <c r="F173" s="367"/>
      <c r="G173" s="368">
        <v>166579.5313521641</v>
      </c>
      <c r="H173" s="368">
        <v>182101.27527608987</v>
      </c>
      <c r="I173" s="368">
        <v>28454.52897134404</v>
      </c>
      <c r="J173" s="369"/>
      <c r="K173" s="368">
        <v>16</v>
      </c>
      <c r="L173" s="368">
        <v>16</v>
      </c>
      <c r="M173" s="368">
        <v>3</v>
      </c>
      <c r="N173" s="369"/>
      <c r="O173" s="369" t="s">
        <v>252</v>
      </c>
      <c r="P173" s="48"/>
      <c r="Q173" s="42" t="s">
        <v>302</v>
      </c>
      <c r="R173" s="45"/>
      <c r="S173" s="47">
        <v>166579.5313521641</v>
      </c>
      <c r="T173" s="47">
        <v>182101.27527608987</v>
      </c>
      <c r="U173" s="47">
        <v>28454.52897134404</v>
      </c>
      <c r="V173" s="50">
        <v>377135.33559959807</v>
      </c>
      <c r="X173" s="204"/>
      <c r="Y173" s="204"/>
    </row>
    <row r="174" spans="1:25" s="7" customFormat="1" ht="22.5">
      <c r="A174" s="27" t="s">
        <v>185</v>
      </c>
      <c r="B174" s="42" t="s">
        <v>301</v>
      </c>
      <c r="C174" s="364" t="s">
        <v>253</v>
      </c>
      <c r="D174" s="365"/>
      <c r="E174" s="366" t="s">
        <v>253</v>
      </c>
      <c r="F174" s="367"/>
      <c r="G174" s="368">
        <v>152514.6199325671</v>
      </c>
      <c r="H174" s="368">
        <v>131294.19525239556</v>
      </c>
      <c r="I174" s="368">
        <v>20515.586598251135</v>
      </c>
      <c r="J174" s="369"/>
      <c r="K174" s="368">
        <v>9</v>
      </c>
      <c r="L174" s="368">
        <v>6</v>
      </c>
      <c r="M174" s="368">
        <v>0</v>
      </c>
      <c r="N174" s="369"/>
      <c r="O174" s="369" t="s">
        <v>253</v>
      </c>
      <c r="P174" s="48"/>
      <c r="Q174" s="42" t="s">
        <v>302</v>
      </c>
      <c r="R174" s="45"/>
      <c r="S174" s="47">
        <v>152514.6199325671</v>
      </c>
      <c r="T174" s="47">
        <v>131294.19525239556</v>
      </c>
      <c r="U174" s="47">
        <v>20515.586598251135</v>
      </c>
      <c r="V174" s="50">
        <v>304324.4017832138</v>
      </c>
      <c r="X174" s="204"/>
      <c r="Y174" s="204"/>
    </row>
    <row r="175" spans="1:25" s="7" customFormat="1" ht="22.5">
      <c r="A175" s="27" t="s">
        <v>185</v>
      </c>
      <c r="B175" s="42" t="s">
        <v>301</v>
      </c>
      <c r="C175" s="364" t="s">
        <v>254</v>
      </c>
      <c r="D175" s="365"/>
      <c r="E175" s="366" t="s">
        <v>254</v>
      </c>
      <c r="F175" s="367"/>
      <c r="G175" s="368">
        <v>865629.5883912579</v>
      </c>
      <c r="H175" s="368">
        <v>1612090.560628813</v>
      </c>
      <c r="I175" s="368">
        <v>251899.8150468514</v>
      </c>
      <c r="J175" s="369"/>
      <c r="K175" s="368">
        <v>220</v>
      </c>
      <c r="L175" s="368">
        <v>313</v>
      </c>
      <c r="M175" s="368">
        <v>0</v>
      </c>
      <c r="N175" s="369"/>
      <c r="O175" s="369" t="s">
        <v>254</v>
      </c>
      <c r="P175" s="48"/>
      <c r="Q175" s="42" t="s">
        <v>302</v>
      </c>
      <c r="R175" s="45"/>
      <c r="S175" s="47">
        <v>865629.5883912579</v>
      </c>
      <c r="T175" s="47">
        <v>1612090.560628813</v>
      </c>
      <c r="U175" s="47">
        <v>251899.8150468514</v>
      </c>
      <c r="V175" s="50">
        <v>2729619.9640669227</v>
      </c>
      <c r="X175" s="204"/>
      <c r="Y175" s="204"/>
    </row>
    <row r="176" spans="1:25" s="7" customFormat="1" ht="22.5">
      <c r="A176" s="27" t="s">
        <v>185</v>
      </c>
      <c r="B176" s="42" t="s">
        <v>301</v>
      </c>
      <c r="C176" s="364" t="s">
        <v>255</v>
      </c>
      <c r="D176" s="365"/>
      <c r="E176" s="366" t="s">
        <v>255</v>
      </c>
      <c r="F176" s="367"/>
      <c r="G176" s="368">
        <v>444766.5176902627</v>
      </c>
      <c r="H176" s="368">
        <v>487360.9878020221</v>
      </c>
      <c r="I176" s="368">
        <v>76153.3785301081</v>
      </c>
      <c r="J176" s="369"/>
      <c r="K176" s="368">
        <v>26</v>
      </c>
      <c r="L176" s="368">
        <v>26</v>
      </c>
      <c r="M176" s="368">
        <v>7</v>
      </c>
      <c r="N176" s="369"/>
      <c r="O176" s="369" t="s">
        <v>252</v>
      </c>
      <c r="P176" s="48"/>
      <c r="Q176" s="42" t="s">
        <v>302</v>
      </c>
      <c r="R176" s="45"/>
      <c r="S176" s="47">
        <v>444766.5176902627</v>
      </c>
      <c r="T176" s="47">
        <v>487360.9878020221</v>
      </c>
      <c r="U176" s="47">
        <v>76153.3785301081</v>
      </c>
      <c r="V176" s="50">
        <v>1008280.8840223929</v>
      </c>
      <c r="X176" s="204"/>
      <c r="Y176" s="204"/>
    </row>
    <row r="177" spans="1:25" s="7" customFormat="1" ht="12.75">
      <c r="A177" s="27" t="s">
        <v>185</v>
      </c>
      <c r="B177" s="42" t="s">
        <v>303</v>
      </c>
      <c r="C177" s="364" t="s">
        <v>249</v>
      </c>
      <c r="D177" s="365"/>
      <c r="E177" s="366" t="s">
        <v>249</v>
      </c>
      <c r="F177" s="367"/>
      <c r="G177" s="368">
        <v>106743.15642325062</v>
      </c>
      <c r="H177" s="368">
        <v>107714.56142107847</v>
      </c>
      <c r="I177" s="368">
        <v>16831.112818648824</v>
      </c>
      <c r="J177" s="369"/>
      <c r="K177" s="368">
        <v>23</v>
      </c>
      <c r="L177" s="368">
        <v>22</v>
      </c>
      <c r="M177" s="368">
        <v>0</v>
      </c>
      <c r="N177" s="369"/>
      <c r="O177" s="369" t="s">
        <v>250</v>
      </c>
      <c r="P177" s="48"/>
      <c r="Q177" s="42" t="s">
        <v>304</v>
      </c>
      <c r="R177" s="45"/>
      <c r="S177" s="47">
        <v>106743.15642325062</v>
      </c>
      <c r="T177" s="47">
        <v>107714.56142107847</v>
      </c>
      <c r="U177" s="47">
        <v>16831.112818648824</v>
      </c>
      <c r="V177" s="50">
        <v>231288.8306629779</v>
      </c>
      <c r="X177" s="204"/>
      <c r="Y177" s="204"/>
    </row>
    <row r="178" spans="1:25" s="7" customFormat="1" ht="12.75">
      <c r="A178" s="27" t="s">
        <v>185</v>
      </c>
      <c r="B178" s="42" t="s">
        <v>303</v>
      </c>
      <c r="C178" s="364" t="s">
        <v>252</v>
      </c>
      <c r="D178" s="365"/>
      <c r="E178" s="366" t="s">
        <v>252</v>
      </c>
      <c r="F178" s="367"/>
      <c r="G178" s="368">
        <v>287339.95313774777</v>
      </c>
      <c r="H178" s="368">
        <v>314114.05398623727</v>
      </c>
      <c r="I178" s="368">
        <v>49082.398988730645</v>
      </c>
      <c r="J178" s="369"/>
      <c r="K178" s="368">
        <v>28</v>
      </c>
      <c r="L178" s="368">
        <v>28</v>
      </c>
      <c r="M178" s="368">
        <v>2</v>
      </c>
      <c r="N178" s="369"/>
      <c r="O178" s="369" t="s">
        <v>252</v>
      </c>
      <c r="P178" s="48"/>
      <c r="Q178" s="42" t="s">
        <v>304</v>
      </c>
      <c r="R178" s="45"/>
      <c r="S178" s="47">
        <v>287339.95313774777</v>
      </c>
      <c r="T178" s="47">
        <v>314114.05398623727</v>
      </c>
      <c r="U178" s="47">
        <v>49082.398988730645</v>
      </c>
      <c r="V178" s="50">
        <v>650536.4061127157</v>
      </c>
      <c r="X178" s="204"/>
      <c r="Y178" s="204"/>
    </row>
    <row r="179" spans="1:25" s="7" customFormat="1" ht="22.5">
      <c r="A179" s="27" t="s">
        <v>185</v>
      </c>
      <c r="B179" s="42" t="s">
        <v>303</v>
      </c>
      <c r="C179" s="364" t="s">
        <v>253</v>
      </c>
      <c r="D179" s="364"/>
      <c r="E179" s="366" t="s">
        <v>253</v>
      </c>
      <c r="F179" s="367"/>
      <c r="G179" s="368">
        <v>119187.3286424367</v>
      </c>
      <c r="H179" s="368">
        <v>130293.10603986273</v>
      </c>
      <c r="I179" s="368">
        <v>20359.15978598567</v>
      </c>
      <c r="J179" s="369"/>
      <c r="K179" s="368">
        <v>8</v>
      </c>
      <c r="L179" s="368">
        <v>8</v>
      </c>
      <c r="M179" s="368">
        <v>0</v>
      </c>
      <c r="N179" s="369"/>
      <c r="O179" s="369" t="s">
        <v>253</v>
      </c>
      <c r="P179" s="48"/>
      <c r="Q179" s="42" t="s">
        <v>304</v>
      </c>
      <c r="R179" s="45"/>
      <c r="S179" s="47">
        <v>119187.3286424367</v>
      </c>
      <c r="T179" s="47">
        <v>130293.10603986273</v>
      </c>
      <c r="U179" s="47">
        <v>20359.15978598567</v>
      </c>
      <c r="V179" s="50">
        <v>269839.5944682851</v>
      </c>
      <c r="X179" s="204"/>
      <c r="Y179" s="204"/>
    </row>
    <row r="180" spans="1:25" s="7" customFormat="1" ht="22.5">
      <c r="A180" s="27" t="s">
        <v>185</v>
      </c>
      <c r="B180" s="42" t="s">
        <v>303</v>
      </c>
      <c r="C180" s="364" t="s">
        <v>254</v>
      </c>
      <c r="D180" s="365"/>
      <c r="E180" s="366" t="s">
        <v>254</v>
      </c>
      <c r="F180" s="367"/>
      <c r="G180" s="368">
        <v>533928.2448689787</v>
      </c>
      <c r="H180" s="368">
        <v>1203092.9225148975</v>
      </c>
      <c r="I180" s="368">
        <v>187991.22832619734</v>
      </c>
      <c r="J180" s="369"/>
      <c r="K180" s="368">
        <v>167</v>
      </c>
      <c r="L180" s="368">
        <v>263</v>
      </c>
      <c r="M180" s="368">
        <v>1</v>
      </c>
      <c r="N180" s="369"/>
      <c r="O180" s="369" t="s">
        <v>254</v>
      </c>
      <c r="P180" s="48"/>
      <c r="Q180" s="42" t="s">
        <v>304</v>
      </c>
      <c r="R180" s="45"/>
      <c r="S180" s="47">
        <v>533928.2448689787</v>
      </c>
      <c r="T180" s="47">
        <v>1203092.9225148975</v>
      </c>
      <c r="U180" s="47">
        <v>187991.22832619734</v>
      </c>
      <c r="V180" s="50">
        <v>1925012.3957100734</v>
      </c>
      <c r="X180" s="204"/>
      <c r="Y180" s="204"/>
    </row>
    <row r="181" spans="1:25" s="7" customFormat="1" ht="12.75">
      <c r="A181" s="27" t="s">
        <v>185</v>
      </c>
      <c r="B181" s="42" t="s">
        <v>303</v>
      </c>
      <c r="C181" s="364" t="s">
        <v>255</v>
      </c>
      <c r="D181" s="365"/>
      <c r="E181" s="366" t="s">
        <v>255</v>
      </c>
      <c r="F181" s="367"/>
      <c r="G181" s="368">
        <v>511335.8149651583</v>
      </c>
      <c r="H181" s="368">
        <v>559225.1015377012</v>
      </c>
      <c r="I181" s="368">
        <v>87382.62172564073</v>
      </c>
      <c r="J181" s="369"/>
      <c r="K181" s="368">
        <v>26</v>
      </c>
      <c r="L181" s="368">
        <v>26</v>
      </c>
      <c r="M181" s="368">
        <v>9</v>
      </c>
      <c r="N181" s="369"/>
      <c r="O181" s="369" t="s">
        <v>252</v>
      </c>
      <c r="P181" s="48"/>
      <c r="Q181" s="42" t="s">
        <v>304</v>
      </c>
      <c r="R181" s="45"/>
      <c r="S181" s="47">
        <v>511335.8149651583</v>
      </c>
      <c r="T181" s="47">
        <v>559225.1015377012</v>
      </c>
      <c r="U181" s="47">
        <v>87382.62172564073</v>
      </c>
      <c r="V181" s="50">
        <v>1157943.5382285002</v>
      </c>
      <c r="X181" s="204"/>
      <c r="Y181" s="204"/>
    </row>
    <row r="182" spans="1:25" s="7" customFormat="1" ht="12.75">
      <c r="A182" s="27" t="s">
        <v>185</v>
      </c>
      <c r="B182" s="42" t="s">
        <v>305</v>
      </c>
      <c r="C182" s="364" t="s">
        <v>249</v>
      </c>
      <c r="D182" s="365"/>
      <c r="E182" s="366" t="s">
        <v>249</v>
      </c>
      <c r="F182" s="367"/>
      <c r="G182" s="368">
        <v>161867.70017272505</v>
      </c>
      <c r="H182" s="368">
        <v>183859.83195592105</v>
      </c>
      <c r="I182" s="368">
        <v>28729.31508647773</v>
      </c>
      <c r="J182" s="369"/>
      <c r="K182" s="368">
        <v>32</v>
      </c>
      <c r="L182" s="368">
        <v>34</v>
      </c>
      <c r="M182" s="368">
        <v>0</v>
      </c>
      <c r="N182" s="369"/>
      <c r="O182" s="369" t="s">
        <v>250</v>
      </c>
      <c r="P182" s="48"/>
      <c r="Q182" s="42" t="s">
        <v>306</v>
      </c>
      <c r="R182" s="45"/>
      <c r="S182" s="47">
        <v>161867.70017272505</v>
      </c>
      <c r="T182" s="47">
        <v>183859.83195592105</v>
      </c>
      <c r="U182" s="47">
        <v>28729.31508647773</v>
      </c>
      <c r="V182" s="50">
        <v>374456.8472151238</v>
      </c>
      <c r="X182" s="204"/>
      <c r="Y182" s="204"/>
    </row>
    <row r="183" spans="1:25" s="7" customFormat="1" ht="12.75">
      <c r="A183" s="27" t="s">
        <v>185</v>
      </c>
      <c r="B183" s="42" t="s">
        <v>305</v>
      </c>
      <c r="C183" s="364" t="s">
        <v>252</v>
      </c>
      <c r="D183" s="365"/>
      <c r="E183" s="366" t="s">
        <v>252</v>
      </c>
      <c r="F183" s="367"/>
      <c r="G183" s="368">
        <v>269611.4124271454</v>
      </c>
      <c r="H183" s="368">
        <v>295459.052615902</v>
      </c>
      <c r="I183" s="368">
        <v>46167.43161056223</v>
      </c>
      <c r="J183" s="369"/>
      <c r="K183" s="368">
        <v>28</v>
      </c>
      <c r="L183" s="368">
        <v>28</v>
      </c>
      <c r="M183" s="368">
        <v>1</v>
      </c>
      <c r="N183" s="369"/>
      <c r="O183" s="369" t="s">
        <v>252</v>
      </c>
      <c r="P183" s="48"/>
      <c r="Q183" s="42" t="s">
        <v>306</v>
      </c>
      <c r="R183" s="45"/>
      <c r="S183" s="47">
        <v>269611.4124271454</v>
      </c>
      <c r="T183" s="47">
        <v>295459.052615902</v>
      </c>
      <c r="U183" s="47">
        <v>46167.43161056223</v>
      </c>
      <c r="V183" s="50">
        <v>611237.8966536097</v>
      </c>
      <c r="X183" s="204"/>
      <c r="Y183" s="204"/>
    </row>
    <row r="184" spans="1:25" s="7" customFormat="1" ht="22.5">
      <c r="A184" s="27" t="s">
        <v>185</v>
      </c>
      <c r="B184" s="42" t="s">
        <v>305</v>
      </c>
      <c r="C184" s="364" t="s">
        <v>253</v>
      </c>
      <c r="D184" s="365"/>
      <c r="E184" s="366" t="s">
        <v>253</v>
      </c>
      <c r="F184" s="367"/>
      <c r="G184" s="368">
        <v>152856.21600898958</v>
      </c>
      <c r="H184" s="368">
        <v>167099.23267984297</v>
      </c>
      <c r="I184" s="368">
        <v>26110.360568146185</v>
      </c>
      <c r="J184" s="369"/>
      <c r="K184" s="368">
        <v>12</v>
      </c>
      <c r="L184" s="368">
        <v>12</v>
      </c>
      <c r="M184" s="368">
        <v>0</v>
      </c>
      <c r="N184" s="369"/>
      <c r="O184" s="369" t="s">
        <v>253</v>
      </c>
      <c r="P184" s="48"/>
      <c r="Q184" s="42" t="s">
        <v>306</v>
      </c>
      <c r="R184" s="45"/>
      <c r="S184" s="47">
        <v>152856.21600898958</v>
      </c>
      <c r="T184" s="47">
        <v>167099.23267984297</v>
      </c>
      <c r="U184" s="47">
        <v>26110.360568146185</v>
      </c>
      <c r="V184" s="50">
        <v>346065.80925697874</v>
      </c>
      <c r="X184" s="204"/>
      <c r="Y184" s="204"/>
    </row>
    <row r="185" spans="1:25" s="7" customFormat="1" ht="22.5">
      <c r="A185" s="27" t="s">
        <v>185</v>
      </c>
      <c r="B185" s="42" t="s">
        <v>305</v>
      </c>
      <c r="C185" s="364" t="s">
        <v>254</v>
      </c>
      <c r="D185" s="365"/>
      <c r="E185" s="366" t="s">
        <v>254</v>
      </c>
      <c r="F185" s="367"/>
      <c r="G185" s="368">
        <v>1003227.0237906531</v>
      </c>
      <c r="H185" s="368">
        <v>1679362.2714556656</v>
      </c>
      <c r="I185" s="368">
        <v>262411.4649063727</v>
      </c>
      <c r="J185" s="369"/>
      <c r="K185" s="368">
        <v>263</v>
      </c>
      <c r="L185" s="368">
        <v>387</v>
      </c>
      <c r="M185" s="368">
        <v>0</v>
      </c>
      <c r="N185" s="369"/>
      <c r="O185" s="369" t="s">
        <v>254</v>
      </c>
      <c r="P185" s="48"/>
      <c r="Q185" s="42" t="s">
        <v>306</v>
      </c>
      <c r="R185" s="45"/>
      <c r="S185" s="47">
        <v>1003227.0237906531</v>
      </c>
      <c r="T185" s="47">
        <v>1679362.2714556656</v>
      </c>
      <c r="U185" s="47">
        <v>262411.4649063727</v>
      </c>
      <c r="V185" s="50">
        <v>2945000.7601526915</v>
      </c>
      <c r="X185" s="204"/>
      <c r="Y185" s="204"/>
    </row>
    <row r="186" spans="1:25" s="7" customFormat="1" ht="12.75">
      <c r="A186" s="27" t="s">
        <v>185</v>
      </c>
      <c r="B186" s="42" t="s">
        <v>305</v>
      </c>
      <c r="C186" s="364" t="s">
        <v>255</v>
      </c>
      <c r="D186" s="365"/>
      <c r="E186" s="366" t="s">
        <v>255</v>
      </c>
      <c r="F186" s="367"/>
      <c r="G186" s="368">
        <v>209400.1460385949</v>
      </c>
      <c r="H186" s="368">
        <v>229290.06644341492</v>
      </c>
      <c r="I186" s="368">
        <v>35828.089773472355</v>
      </c>
      <c r="J186" s="369"/>
      <c r="K186" s="368">
        <v>14</v>
      </c>
      <c r="L186" s="368">
        <v>14</v>
      </c>
      <c r="M186" s="368">
        <v>3</v>
      </c>
      <c r="N186" s="369"/>
      <c r="O186" s="369" t="s">
        <v>252</v>
      </c>
      <c r="P186" s="48"/>
      <c r="Q186" s="42" t="s">
        <v>306</v>
      </c>
      <c r="R186" s="45"/>
      <c r="S186" s="47">
        <v>209400.1460385949</v>
      </c>
      <c r="T186" s="47">
        <v>229290.06644341492</v>
      </c>
      <c r="U186" s="47">
        <v>35828.089773472355</v>
      </c>
      <c r="V186" s="50">
        <v>474518.3022554821</v>
      </c>
      <c r="X186" s="204"/>
      <c r="Y186" s="204"/>
    </row>
    <row r="187" spans="1:25" s="7" customFormat="1" ht="22.5">
      <c r="A187" s="27" t="s">
        <v>185</v>
      </c>
      <c r="B187" s="42" t="s">
        <v>307</v>
      </c>
      <c r="C187" s="364" t="s">
        <v>249</v>
      </c>
      <c r="D187" s="365"/>
      <c r="E187" s="366" t="s">
        <v>249</v>
      </c>
      <c r="F187" s="367"/>
      <c r="G187" s="368">
        <v>94631.02832628615</v>
      </c>
      <c r="H187" s="368">
        <v>95182.08851426434</v>
      </c>
      <c r="I187" s="368">
        <v>14872.83101711358</v>
      </c>
      <c r="J187" s="369"/>
      <c r="K187" s="368">
        <v>20</v>
      </c>
      <c r="L187" s="368">
        <v>18</v>
      </c>
      <c r="M187" s="368">
        <v>0</v>
      </c>
      <c r="N187" s="369"/>
      <c r="O187" s="369" t="s">
        <v>250</v>
      </c>
      <c r="P187" s="48"/>
      <c r="Q187" s="42" t="s">
        <v>308</v>
      </c>
      <c r="R187" s="45"/>
      <c r="S187" s="47">
        <v>94631.02832628615</v>
      </c>
      <c r="T187" s="47">
        <v>95182.08851426434</v>
      </c>
      <c r="U187" s="47">
        <v>14872.83101711358</v>
      </c>
      <c r="V187" s="50">
        <v>204685.94785766408</v>
      </c>
      <c r="X187" s="204"/>
      <c r="Y187" s="204"/>
    </row>
    <row r="188" spans="1:25" s="7" customFormat="1" ht="22.5">
      <c r="A188" s="27" t="s">
        <v>185</v>
      </c>
      <c r="B188" s="42" t="s">
        <v>307</v>
      </c>
      <c r="C188" s="364" t="s">
        <v>252</v>
      </c>
      <c r="D188" s="365"/>
      <c r="E188" s="366" t="s">
        <v>252</v>
      </c>
      <c r="F188" s="367"/>
      <c r="G188" s="368">
        <v>210305.966952565</v>
      </c>
      <c r="H188" s="368">
        <v>230032.62920245042</v>
      </c>
      <c r="I188" s="368">
        <v>35944.120117070896</v>
      </c>
      <c r="J188" s="369"/>
      <c r="K188" s="368">
        <v>20</v>
      </c>
      <c r="L188" s="368">
        <v>20</v>
      </c>
      <c r="M188" s="368">
        <v>2</v>
      </c>
      <c r="N188" s="369"/>
      <c r="O188" s="369" t="s">
        <v>252</v>
      </c>
      <c r="P188" s="48"/>
      <c r="Q188" s="42" t="s">
        <v>308</v>
      </c>
      <c r="R188" s="45"/>
      <c r="S188" s="47">
        <v>210305.966952565</v>
      </c>
      <c r="T188" s="47">
        <v>230032.62920245042</v>
      </c>
      <c r="U188" s="47">
        <v>35944.120117070896</v>
      </c>
      <c r="V188" s="50">
        <v>476282.7162720863</v>
      </c>
      <c r="X188" s="204"/>
      <c r="Y188" s="204"/>
    </row>
    <row r="189" spans="1:25" s="7" customFormat="1" ht="22.5">
      <c r="A189" s="27" t="s">
        <v>185</v>
      </c>
      <c r="B189" s="42" t="s">
        <v>307</v>
      </c>
      <c r="C189" s="364" t="s">
        <v>253</v>
      </c>
      <c r="D189" s="365"/>
      <c r="E189" s="366" t="s">
        <v>253</v>
      </c>
      <c r="F189" s="367"/>
      <c r="G189" s="368">
        <v>167398.58868214278</v>
      </c>
      <c r="H189" s="368">
        <v>182996.65169540534</v>
      </c>
      <c r="I189" s="368">
        <v>28594.437460315592</v>
      </c>
      <c r="J189" s="369"/>
      <c r="K189" s="368">
        <v>8</v>
      </c>
      <c r="L189" s="368">
        <v>8</v>
      </c>
      <c r="M189" s="368">
        <v>0</v>
      </c>
      <c r="N189" s="369"/>
      <c r="O189" s="369" t="s">
        <v>253</v>
      </c>
      <c r="P189" s="48"/>
      <c r="Q189" s="42" t="s">
        <v>308</v>
      </c>
      <c r="R189" s="45"/>
      <c r="S189" s="47">
        <v>167398.58868214278</v>
      </c>
      <c r="T189" s="47">
        <v>182996.65169540534</v>
      </c>
      <c r="U189" s="47">
        <v>28594.437460315592</v>
      </c>
      <c r="V189" s="50">
        <v>378989.67783786374</v>
      </c>
      <c r="X189" s="204"/>
      <c r="Y189" s="204"/>
    </row>
    <row r="190" spans="1:25" s="7" customFormat="1" ht="22.5">
      <c r="A190" s="27" t="s">
        <v>185</v>
      </c>
      <c r="B190" s="42" t="s">
        <v>307</v>
      </c>
      <c r="C190" s="364" t="s">
        <v>254</v>
      </c>
      <c r="D190" s="365"/>
      <c r="E190" s="366" t="s">
        <v>254</v>
      </c>
      <c r="F190" s="367"/>
      <c r="G190" s="368">
        <v>531973.9946390939</v>
      </c>
      <c r="H190" s="368">
        <v>1301578.3617839129</v>
      </c>
      <c r="I190" s="368">
        <v>203380.2297523927</v>
      </c>
      <c r="J190" s="369"/>
      <c r="K190" s="368">
        <v>198</v>
      </c>
      <c r="L190" s="368">
        <v>322</v>
      </c>
      <c r="M190" s="368">
        <v>0</v>
      </c>
      <c r="N190" s="369"/>
      <c r="O190" s="369" t="s">
        <v>254</v>
      </c>
      <c r="P190" s="48"/>
      <c r="Q190" s="42" t="s">
        <v>308</v>
      </c>
      <c r="R190" s="45"/>
      <c r="S190" s="47">
        <v>531973.9946390939</v>
      </c>
      <c r="T190" s="47">
        <v>1301578.3617839129</v>
      </c>
      <c r="U190" s="47">
        <v>203380.2297523927</v>
      </c>
      <c r="V190" s="50">
        <v>2036932.5861753996</v>
      </c>
      <c r="X190" s="204"/>
      <c r="Y190" s="204"/>
    </row>
    <row r="191" spans="1:25" s="7" customFormat="1" ht="22.5">
      <c r="A191" s="27" t="s">
        <v>185</v>
      </c>
      <c r="B191" s="42" t="s">
        <v>307</v>
      </c>
      <c r="C191" s="364" t="s">
        <v>255</v>
      </c>
      <c r="D191" s="365"/>
      <c r="E191" s="366" t="s">
        <v>255</v>
      </c>
      <c r="F191" s="367"/>
      <c r="G191" s="368">
        <v>293478.84627480066</v>
      </c>
      <c r="H191" s="368">
        <v>306948.85478462913</v>
      </c>
      <c r="I191" s="368">
        <v>47962.78921137738</v>
      </c>
      <c r="J191" s="369"/>
      <c r="K191" s="368">
        <v>17</v>
      </c>
      <c r="L191" s="368">
        <v>16</v>
      </c>
      <c r="M191" s="368">
        <v>5</v>
      </c>
      <c r="N191" s="369"/>
      <c r="O191" s="369" t="s">
        <v>252</v>
      </c>
      <c r="P191" s="48"/>
      <c r="Q191" s="42" t="s">
        <v>308</v>
      </c>
      <c r="R191" s="45"/>
      <c r="S191" s="47">
        <v>293478.84627480066</v>
      </c>
      <c r="T191" s="47">
        <v>306948.85478462913</v>
      </c>
      <c r="U191" s="47">
        <v>47962.78921137738</v>
      </c>
      <c r="V191" s="50">
        <v>648390.4902708072</v>
      </c>
      <c r="X191" s="204"/>
      <c r="Y191" s="204"/>
    </row>
    <row r="192" spans="1:25" s="7" customFormat="1" ht="22.5">
      <c r="A192" s="27" t="s">
        <v>185</v>
      </c>
      <c r="B192" s="42" t="s">
        <v>309</v>
      </c>
      <c r="C192" s="364" t="s">
        <v>249</v>
      </c>
      <c r="D192" s="365"/>
      <c r="E192" s="366" t="s">
        <v>249</v>
      </c>
      <c r="F192" s="367"/>
      <c r="G192" s="368">
        <v>53841.03401785123</v>
      </c>
      <c r="H192" s="368">
        <v>58952.695769076985</v>
      </c>
      <c r="I192" s="368">
        <v>9211.748721456024</v>
      </c>
      <c r="J192" s="369"/>
      <c r="K192" s="368">
        <v>14</v>
      </c>
      <c r="L192" s="368">
        <v>14</v>
      </c>
      <c r="M192" s="368">
        <v>0</v>
      </c>
      <c r="N192" s="369"/>
      <c r="O192" s="369" t="s">
        <v>250</v>
      </c>
      <c r="P192" s="48"/>
      <c r="Q192" s="42" t="s">
        <v>310</v>
      </c>
      <c r="R192" s="45"/>
      <c r="S192" s="47">
        <v>53841.03401785123</v>
      </c>
      <c r="T192" s="47">
        <v>58952.695769076985</v>
      </c>
      <c r="U192" s="47">
        <v>9211.748721456024</v>
      </c>
      <c r="V192" s="50">
        <v>122005.47850838424</v>
      </c>
      <c r="X192" s="204"/>
      <c r="Y192" s="204"/>
    </row>
    <row r="193" spans="1:25" s="7" customFormat="1" ht="22.5">
      <c r="A193" s="27" t="s">
        <v>185</v>
      </c>
      <c r="B193" s="42" t="s">
        <v>309</v>
      </c>
      <c r="C193" s="364" t="s">
        <v>252</v>
      </c>
      <c r="D193" s="365"/>
      <c r="E193" s="366" t="s">
        <v>252</v>
      </c>
      <c r="F193" s="367"/>
      <c r="G193" s="368">
        <v>211223.80740890466</v>
      </c>
      <c r="H193" s="368">
        <v>216310.4025649168</v>
      </c>
      <c r="I193" s="368">
        <v>33799.93142417426</v>
      </c>
      <c r="J193" s="369"/>
      <c r="K193" s="368">
        <v>19</v>
      </c>
      <c r="L193" s="368">
        <v>18</v>
      </c>
      <c r="M193" s="368">
        <v>3</v>
      </c>
      <c r="N193" s="369"/>
      <c r="O193" s="369" t="s">
        <v>252</v>
      </c>
      <c r="P193" s="48"/>
      <c r="Q193" s="42" t="s">
        <v>310</v>
      </c>
      <c r="R193" s="45"/>
      <c r="S193" s="47">
        <v>211223.80740890466</v>
      </c>
      <c r="T193" s="47">
        <v>216310.4025649168</v>
      </c>
      <c r="U193" s="47">
        <v>33799.93142417426</v>
      </c>
      <c r="V193" s="50">
        <v>461334.1413979957</v>
      </c>
      <c r="X193" s="204"/>
      <c r="Y193" s="204"/>
    </row>
    <row r="194" spans="1:25" s="7" customFormat="1" ht="22.5">
      <c r="A194" s="27" t="s">
        <v>185</v>
      </c>
      <c r="B194" s="42" t="s">
        <v>309</v>
      </c>
      <c r="C194" s="364" t="s">
        <v>253</v>
      </c>
      <c r="D194" s="365"/>
      <c r="E194" s="366" t="s">
        <v>253</v>
      </c>
      <c r="F194" s="367"/>
      <c r="G194" s="368">
        <v>99286.15046334446</v>
      </c>
      <c r="H194" s="368">
        <v>108537.55242236656</v>
      </c>
      <c r="I194" s="368">
        <v>16959.710607180525</v>
      </c>
      <c r="J194" s="369"/>
      <c r="K194" s="368">
        <v>6</v>
      </c>
      <c r="L194" s="368">
        <v>6</v>
      </c>
      <c r="M194" s="368">
        <v>0</v>
      </c>
      <c r="N194" s="369"/>
      <c r="O194" s="369" t="s">
        <v>253</v>
      </c>
      <c r="P194" s="48"/>
      <c r="Q194" s="42" t="s">
        <v>310</v>
      </c>
      <c r="R194" s="45"/>
      <c r="S194" s="47">
        <v>99286.15046334446</v>
      </c>
      <c r="T194" s="47">
        <v>108537.55242236656</v>
      </c>
      <c r="U194" s="47">
        <v>16959.710607180525</v>
      </c>
      <c r="V194" s="50">
        <v>224783.41349289153</v>
      </c>
      <c r="X194" s="204"/>
      <c r="Y194" s="204"/>
    </row>
    <row r="195" spans="1:25" s="7" customFormat="1" ht="22.5">
      <c r="A195" s="27" t="s">
        <v>185</v>
      </c>
      <c r="B195" s="42" t="s">
        <v>309</v>
      </c>
      <c r="C195" s="364" t="s">
        <v>254</v>
      </c>
      <c r="D195" s="365"/>
      <c r="E195" s="366" t="s">
        <v>254</v>
      </c>
      <c r="F195" s="367"/>
      <c r="G195" s="368">
        <v>864500.3995768494</v>
      </c>
      <c r="H195" s="368">
        <v>1458452.6911145297</v>
      </c>
      <c r="I195" s="368">
        <v>227892.88152833722</v>
      </c>
      <c r="J195" s="369"/>
      <c r="K195" s="368">
        <v>241</v>
      </c>
      <c r="L195" s="368">
        <v>325</v>
      </c>
      <c r="M195" s="368">
        <v>0</v>
      </c>
      <c r="N195" s="369"/>
      <c r="O195" s="369" t="s">
        <v>254</v>
      </c>
      <c r="P195" s="48"/>
      <c r="Q195" s="42" t="s">
        <v>310</v>
      </c>
      <c r="R195" s="45"/>
      <c r="S195" s="47">
        <v>864500.3995768494</v>
      </c>
      <c r="T195" s="47">
        <v>1458452.6911145297</v>
      </c>
      <c r="U195" s="47">
        <v>227892.88152833722</v>
      </c>
      <c r="V195" s="50">
        <v>2550845.9722197163</v>
      </c>
      <c r="X195" s="204"/>
      <c r="Y195" s="204"/>
    </row>
    <row r="196" spans="1:25" s="7" customFormat="1" ht="22.5">
      <c r="A196" s="27" t="s">
        <v>185</v>
      </c>
      <c r="B196" s="42" t="s">
        <v>309</v>
      </c>
      <c r="C196" s="364" t="s">
        <v>255</v>
      </c>
      <c r="D196" s="365"/>
      <c r="E196" s="366" t="s">
        <v>255</v>
      </c>
      <c r="F196" s="367"/>
      <c r="G196" s="368">
        <v>319075.16109006986</v>
      </c>
      <c r="H196" s="368">
        <v>349016.90283412894</v>
      </c>
      <c r="I196" s="368">
        <v>54536.20002455006</v>
      </c>
      <c r="J196" s="369"/>
      <c r="K196" s="368">
        <v>20</v>
      </c>
      <c r="L196" s="368">
        <v>20</v>
      </c>
      <c r="M196" s="368">
        <v>4</v>
      </c>
      <c r="N196" s="369"/>
      <c r="O196" s="369" t="s">
        <v>252</v>
      </c>
      <c r="P196" s="48"/>
      <c r="Q196" s="42" t="s">
        <v>310</v>
      </c>
      <c r="R196" s="45"/>
      <c r="S196" s="47">
        <v>319075.16109006986</v>
      </c>
      <c r="T196" s="47">
        <v>349016.90283412894</v>
      </c>
      <c r="U196" s="47">
        <v>54536.20002455006</v>
      </c>
      <c r="V196" s="50">
        <v>722628.2639487488</v>
      </c>
      <c r="X196" s="204"/>
      <c r="Y196" s="204"/>
    </row>
    <row r="197" spans="1:25" s="7" customFormat="1" ht="22.5">
      <c r="A197" s="27" t="s">
        <v>185</v>
      </c>
      <c r="B197" s="42" t="s">
        <v>311</v>
      </c>
      <c r="C197" s="364" t="s">
        <v>249</v>
      </c>
      <c r="D197" s="365"/>
      <c r="E197" s="366" t="s">
        <v>249</v>
      </c>
      <c r="F197" s="367"/>
      <c r="G197" s="368">
        <v>76215.90679337227</v>
      </c>
      <c r="H197" s="368">
        <v>92106.22413249976</v>
      </c>
      <c r="I197" s="368">
        <v>14392.206858770096</v>
      </c>
      <c r="J197" s="369"/>
      <c r="K197" s="368">
        <v>16</v>
      </c>
      <c r="L197" s="368">
        <v>18</v>
      </c>
      <c r="M197" s="368">
        <v>0</v>
      </c>
      <c r="N197" s="369"/>
      <c r="O197" s="369" t="s">
        <v>250</v>
      </c>
      <c r="P197" s="48"/>
      <c r="Q197" s="42" t="s">
        <v>312</v>
      </c>
      <c r="R197" s="45"/>
      <c r="S197" s="47">
        <v>76215.90679337227</v>
      </c>
      <c r="T197" s="47">
        <v>92106.22413249976</v>
      </c>
      <c r="U197" s="47">
        <v>14392.206858770096</v>
      </c>
      <c r="V197" s="50">
        <v>182714.33778464212</v>
      </c>
      <c r="X197" s="204"/>
      <c r="Y197" s="204"/>
    </row>
    <row r="198" spans="1:25" s="7" customFormat="1" ht="22.5">
      <c r="A198" s="27" t="s">
        <v>185</v>
      </c>
      <c r="B198" s="42" t="s">
        <v>311</v>
      </c>
      <c r="C198" s="364" t="s">
        <v>252</v>
      </c>
      <c r="D198" s="365"/>
      <c r="E198" s="366" t="s">
        <v>252</v>
      </c>
      <c r="F198" s="367"/>
      <c r="G198" s="368">
        <v>207135.96900901312</v>
      </c>
      <c r="H198" s="368">
        <v>208813.69480621556</v>
      </c>
      <c r="I198" s="368">
        <v>32628.52124164671</v>
      </c>
      <c r="J198" s="369"/>
      <c r="K198" s="368">
        <v>18</v>
      </c>
      <c r="L198" s="368">
        <v>16</v>
      </c>
      <c r="M198" s="368">
        <v>3</v>
      </c>
      <c r="N198" s="369"/>
      <c r="O198" s="369" t="s">
        <v>252</v>
      </c>
      <c r="P198" s="48"/>
      <c r="Q198" s="42" t="s">
        <v>312</v>
      </c>
      <c r="R198" s="45"/>
      <c r="S198" s="47">
        <v>207135.96900901312</v>
      </c>
      <c r="T198" s="47">
        <v>208813.69480621556</v>
      </c>
      <c r="U198" s="47">
        <v>32628.52124164671</v>
      </c>
      <c r="V198" s="50">
        <v>448578.1850568754</v>
      </c>
      <c r="X198" s="204"/>
      <c r="Y198" s="204"/>
    </row>
    <row r="199" spans="1:25" s="7" customFormat="1" ht="22.5">
      <c r="A199" s="27" t="s">
        <v>185</v>
      </c>
      <c r="B199" s="42" t="s">
        <v>311</v>
      </c>
      <c r="C199" s="364" t="s">
        <v>253</v>
      </c>
      <c r="D199" s="365"/>
      <c r="E199" s="366" t="s">
        <v>253</v>
      </c>
      <c r="F199" s="367"/>
      <c r="G199" s="368">
        <v>146301.59680809084</v>
      </c>
      <c r="H199" s="368">
        <v>191290.53137360822</v>
      </c>
      <c r="I199" s="368">
        <v>29890.411029036957</v>
      </c>
      <c r="J199" s="369"/>
      <c r="K199" s="368">
        <v>8</v>
      </c>
      <c r="L199" s="368">
        <v>10</v>
      </c>
      <c r="M199" s="368">
        <v>0</v>
      </c>
      <c r="N199" s="369"/>
      <c r="O199" s="369" t="s">
        <v>253</v>
      </c>
      <c r="P199" s="48"/>
      <c r="Q199" s="42" t="s">
        <v>312</v>
      </c>
      <c r="R199" s="45"/>
      <c r="S199" s="47">
        <v>146301.59680809084</v>
      </c>
      <c r="T199" s="47">
        <v>191290.53137360822</v>
      </c>
      <c r="U199" s="47">
        <v>29890.411029036957</v>
      </c>
      <c r="V199" s="50">
        <v>367482.53921073605</v>
      </c>
      <c r="X199" s="204"/>
      <c r="Y199" s="204"/>
    </row>
    <row r="200" spans="1:25" s="7" customFormat="1" ht="22.5">
      <c r="A200" s="27" t="s">
        <v>185</v>
      </c>
      <c r="B200" s="42" t="s">
        <v>311</v>
      </c>
      <c r="C200" s="364" t="s">
        <v>254</v>
      </c>
      <c r="D200" s="365"/>
      <c r="E200" s="366" t="s">
        <v>254</v>
      </c>
      <c r="F200" s="367"/>
      <c r="G200" s="368">
        <v>721018.0620511529</v>
      </c>
      <c r="H200" s="368">
        <v>1012947.8782613965</v>
      </c>
      <c r="I200" s="368">
        <v>158279.80723776334</v>
      </c>
      <c r="J200" s="369"/>
      <c r="K200" s="368">
        <v>200</v>
      </c>
      <c r="L200" s="368">
        <v>236</v>
      </c>
      <c r="M200" s="368">
        <v>0</v>
      </c>
      <c r="N200" s="369"/>
      <c r="O200" s="369" t="s">
        <v>254</v>
      </c>
      <c r="P200" s="48"/>
      <c r="Q200" s="42" t="s">
        <v>312</v>
      </c>
      <c r="R200" s="45"/>
      <c r="S200" s="47">
        <v>721018.0620511529</v>
      </c>
      <c r="T200" s="47">
        <v>1012947.8782613965</v>
      </c>
      <c r="U200" s="47">
        <v>158279.80723776334</v>
      </c>
      <c r="V200" s="50">
        <v>1892245.747550313</v>
      </c>
      <c r="X200" s="204"/>
      <c r="Y200" s="204"/>
    </row>
    <row r="201" spans="1:25" s="7" customFormat="1" ht="22.5">
      <c r="A201" s="27" t="s">
        <v>185</v>
      </c>
      <c r="B201" s="42" t="s">
        <v>311</v>
      </c>
      <c r="C201" s="364" t="s">
        <v>255</v>
      </c>
      <c r="D201" s="365"/>
      <c r="E201" s="366" t="s">
        <v>255</v>
      </c>
      <c r="F201" s="367"/>
      <c r="G201" s="368">
        <v>175375.41426393652</v>
      </c>
      <c r="H201" s="368">
        <v>256101.44876126442</v>
      </c>
      <c r="I201" s="368">
        <v>40017.54563405523</v>
      </c>
      <c r="J201" s="369"/>
      <c r="K201" s="368">
        <v>9</v>
      </c>
      <c r="L201" s="368">
        <v>14</v>
      </c>
      <c r="M201" s="368">
        <v>5</v>
      </c>
      <c r="N201" s="369"/>
      <c r="O201" s="369" t="s">
        <v>252</v>
      </c>
      <c r="P201" s="48"/>
      <c r="Q201" s="42" t="s">
        <v>312</v>
      </c>
      <c r="R201" s="45"/>
      <c r="S201" s="47">
        <v>175375.41426393652</v>
      </c>
      <c r="T201" s="47">
        <v>256101.44876126442</v>
      </c>
      <c r="U201" s="47">
        <v>40017.54563405523</v>
      </c>
      <c r="V201" s="50">
        <v>471494.4086592561</v>
      </c>
      <c r="X201" s="204"/>
      <c r="Y201" s="204"/>
    </row>
    <row r="202" spans="1:25" s="7" customFormat="1" ht="12.75">
      <c r="A202" s="27" t="s">
        <v>185</v>
      </c>
      <c r="B202" s="42" t="s">
        <v>313</v>
      </c>
      <c r="C202" s="364" t="s">
        <v>249</v>
      </c>
      <c r="D202" s="365"/>
      <c r="E202" s="366" t="s">
        <v>249</v>
      </c>
      <c r="F202" s="367"/>
      <c r="G202" s="368">
        <v>39153.323812981755</v>
      </c>
      <c r="H202" s="368">
        <v>27792.15935915495</v>
      </c>
      <c r="I202" s="368">
        <v>4342.708761716836</v>
      </c>
      <c r="J202" s="369"/>
      <c r="K202" s="368">
        <v>8</v>
      </c>
      <c r="L202" s="368">
        <v>6</v>
      </c>
      <c r="M202" s="368">
        <v>0</v>
      </c>
      <c r="N202" s="369"/>
      <c r="O202" s="369" t="s">
        <v>250</v>
      </c>
      <c r="P202" s="48"/>
      <c r="Q202" s="42" t="s">
        <v>314</v>
      </c>
      <c r="R202" s="45"/>
      <c r="S202" s="47">
        <v>39153.323812981755</v>
      </c>
      <c r="T202" s="47">
        <v>27792.15935915495</v>
      </c>
      <c r="U202" s="47">
        <v>4342.708761716836</v>
      </c>
      <c r="V202" s="50">
        <v>71288.19193385355</v>
      </c>
      <c r="X202" s="204"/>
      <c r="Y202" s="204"/>
    </row>
    <row r="203" spans="1:25" s="7" customFormat="1" ht="12.75">
      <c r="A203" s="27" t="s">
        <v>185</v>
      </c>
      <c r="B203" s="42" t="s">
        <v>313</v>
      </c>
      <c r="C203" s="364" t="s">
        <v>252</v>
      </c>
      <c r="D203" s="365"/>
      <c r="E203" s="366" t="s">
        <v>252</v>
      </c>
      <c r="F203" s="367"/>
      <c r="G203" s="368">
        <v>90480.24937103516</v>
      </c>
      <c r="H203" s="368">
        <v>98911.12469833513</v>
      </c>
      <c r="I203" s="368">
        <v>15455.51759069171</v>
      </c>
      <c r="J203" s="369"/>
      <c r="K203" s="368">
        <v>10</v>
      </c>
      <c r="L203" s="368">
        <v>10</v>
      </c>
      <c r="M203" s="368">
        <v>0</v>
      </c>
      <c r="N203" s="369"/>
      <c r="O203" s="369" t="s">
        <v>252</v>
      </c>
      <c r="P203" s="48"/>
      <c r="Q203" s="42" t="s">
        <v>314</v>
      </c>
      <c r="R203" s="45"/>
      <c r="S203" s="47">
        <v>90480.24937103516</v>
      </c>
      <c r="T203" s="47">
        <v>98911.12469833513</v>
      </c>
      <c r="U203" s="47">
        <v>15455.51759069171</v>
      </c>
      <c r="V203" s="50">
        <v>204846.89166006199</v>
      </c>
      <c r="X203" s="204"/>
      <c r="Y203" s="204"/>
    </row>
    <row r="204" spans="1:25" s="7" customFormat="1" ht="22.5">
      <c r="A204" s="27" t="s">
        <v>185</v>
      </c>
      <c r="B204" s="42" t="s">
        <v>313</v>
      </c>
      <c r="C204" s="364" t="s">
        <v>253</v>
      </c>
      <c r="D204" s="365"/>
      <c r="E204" s="366" t="s">
        <v>253</v>
      </c>
      <c r="F204" s="367"/>
      <c r="G204" s="368">
        <v>113373.12234859595</v>
      </c>
      <c r="H204" s="368">
        <v>123937.13677861946</v>
      </c>
      <c r="I204" s="368">
        <v>19365.997540357148</v>
      </c>
      <c r="J204" s="369"/>
      <c r="K204" s="368">
        <v>6</v>
      </c>
      <c r="L204" s="368">
        <v>6</v>
      </c>
      <c r="M204" s="368">
        <v>0</v>
      </c>
      <c r="N204" s="369"/>
      <c r="O204" s="369" t="s">
        <v>253</v>
      </c>
      <c r="P204" s="48"/>
      <c r="Q204" s="42" t="s">
        <v>314</v>
      </c>
      <c r="R204" s="45"/>
      <c r="S204" s="47">
        <v>113373.12234859595</v>
      </c>
      <c r="T204" s="47">
        <v>123937.13677861946</v>
      </c>
      <c r="U204" s="47">
        <v>19365.997540357148</v>
      </c>
      <c r="V204" s="50">
        <v>256676.25666757257</v>
      </c>
      <c r="X204" s="204"/>
      <c r="Y204" s="204"/>
    </row>
    <row r="205" spans="1:25" s="7" customFormat="1" ht="22.5">
      <c r="A205" s="27" t="s">
        <v>185</v>
      </c>
      <c r="B205" s="42" t="s">
        <v>313</v>
      </c>
      <c r="C205" s="364" t="s">
        <v>254</v>
      </c>
      <c r="D205" s="365"/>
      <c r="E205" s="366" t="s">
        <v>254</v>
      </c>
      <c r="F205" s="367"/>
      <c r="G205" s="368">
        <v>342634.24875902093</v>
      </c>
      <c r="H205" s="368">
        <v>494061.4932552706</v>
      </c>
      <c r="I205" s="368">
        <v>77200.37683505156</v>
      </c>
      <c r="J205" s="369"/>
      <c r="K205" s="368">
        <v>99</v>
      </c>
      <c r="L205" s="368">
        <v>136</v>
      </c>
      <c r="M205" s="368">
        <v>0</v>
      </c>
      <c r="N205" s="369"/>
      <c r="O205" s="369" t="s">
        <v>254</v>
      </c>
      <c r="P205" s="48"/>
      <c r="Q205" s="42" t="s">
        <v>314</v>
      </c>
      <c r="R205" s="45"/>
      <c r="S205" s="47">
        <v>342634.24875902093</v>
      </c>
      <c r="T205" s="47">
        <v>494061.4932552706</v>
      </c>
      <c r="U205" s="47">
        <v>77200.37683505156</v>
      </c>
      <c r="V205" s="50">
        <v>913896.118849343</v>
      </c>
      <c r="X205" s="204"/>
      <c r="Y205" s="204"/>
    </row>
    <row r="206" spans="1:25" s="7" customFormat="1" ht="12.75">
      <c r="A206" s="27" t="s">
        <v>185</v>
      </c>
      <c r="B206" s="42" t="s">
        <v>313</v>
      </c>
      <c r="C206" s="364" t="s">
        <v>255</v>
      </c>
      <c r="D206" s="365"/>
      <c r="E206" s="366" t="s">
        <v>255</v>
      </c>
      <c r="F206" s="367"/>
      <c r="G206" s="368">
        <v>87593.284927555</v>
      </c>
      <c r="H206" s="368">
        <v>95755.15527900087</v>
      </c>
      <c r="I206" s="368">
        <v>14962.376490284963</v>
      </c>
      <c r="J206" s="369"/>
      <c r="K206" s="368">
        <v>6</v>
      </c>
      <c r="L206" s="368">
        <v>6</v>
      </c>
      <c r="M206" s="368">
        <v>0</v>
      </c>
      <c r="N206" s="369"/>
      <c r="O206" s="369" t="s">
        <v>252</v>
      </c>
      <c r="P206" s="48"/>
      <c r="Q206" s="42" t="s">
        <v>314</v>
      </c>
      <c r="R206" s="45"/>
      <c r="S206" s="47">
        <v>87593.284927555</v>
      </c>
      <c r="T206" s="47">
        <v>95755.15527900087</v>
      </c>
      <c r="U206" s="47">
        <v>14962.376490284963</v>
      </c>
      <c r="V206" s="50">
        <v>198310.81669684083</v>
      </c>
      <c r="X206" s="204"/>
      <c r="Y206" s="204"/>
    </row>
    <row r="207" spans="1:25" s="7" customFormat="1" ht="12.75">
      <c r="A207" s="27" t="s">
        <v>185</v>
      </c>
      <c r="B207" s="42" t="s">
        <v>315</v>
      </c>
      <c r="C207" s="364" t="s">
        <v>249</v>
      </c>
      <c r="D207" s="365"/>
      <c r="E207" s="366" t="s">
        <v>249</v>
      </c>
      <c r="F207" s="367"/>
      <c r="G207" s="368">
        <v>67933.40730577585</v>
      </c>
      <c r="H207" s="368">
        <v>69698.95313377058</v>
      </c>
      <c r="I207" s="368">
        <v>10890.922527644861</v>
      </c>
      <c r="J207" s="369"/>
      <c r="K207" s="368">
        <v>13</v>
      </c>
      <c r="L207" s="368">
        <v>12</v>
      </c>
      <c r="M207" s="368">
        <v>0</v>
      </c>
      <c r="N207" s="369"/>
      <c r="O207" s="369" t="s">
        <v>250</v>
      </c>
      <c r="P207" s="48"/>
      <c r="Q207" s="42" t="s">
        <v>316</v>
      </c>
      <c r="R207" s="45"/>
      <c r="S207" s="47">
        <v>67933.40730577585</v>
      </c>
      <c r="T207" s="47">
        <v>69698.95313377058</v>
      </c>
      <c r="U207" s="47">
        <v>10890.922527644861</v>
      </c>
      <c r="V207" s="50">
        <v>148523.2829671913</v>
      </c>
      <c r="X207" s="204"/>
      <c r="Y207" s="204"/>
    </row>
    <row r="208" spans="1:25" s="7" customFormat="1" ht="12.75">
      <c r="A208" s="27" t="s">
        <v>185</v>
      </c>
      <c r="B208" s="42" t="s">
        <v>315</v>
      </c>
      <c r="C208" s="364" t="s">
        <v>252</v>
      </c>
      <c r="D208" s="365"/>
      <c r="E208" s="366" t="s">
        <v>252</v>
      </c>
      <c r="F208" s="367"/>
      <c r="G208" s="368">
        <v>102349.43943282352</v>
      </c>
      <c r="H208" s="368">
        <v>128317.62929398703</v>
      </c>
      <c r="I208" s="368">
        <v>20050.47847547583</v>
      </c>
      <c r="J208" s="369"/>
      <c r="K208" s="368">
        <v>11</v>
      </c>
      <c r="L208" s="368">
        <v>12</v>
      </c>
      <c r="M208" s="368">
        <v>0</v>
      </c>
      <c r="N208" s="369"/>
      <c r="O208" s="369" t="s">
        <v>252</v>
      </c>
      <c r="P208" s="48"/>
      <c r="Q208" s="42" t="s">
        <v>316</v>
      </c>
      <c r="R208" s="45"/>
      <c r="S208" s="47">
        <v>102349.43943282352</v>
      </c>
      <c r="T208" s="47">
        <v>128317.62929398703</v>
      </c>
      <c r="U208" s="47">
        <v>20050.47847547583</v>
      </c>
      <c r="V208" s="50">
        <v>250717.5472022864</v>
      </c>
      <c r="X208" s="204"/>
      <c r="Y208" s="204"/>
    </row>
    <row r="209" spans="1:25" s="7" customFormat="1" ht="22.5">
      <c r="A209" s="27" t="s">
        <v>185</v>
      </c>
      <c r="B209" s="42" t="s">
        <v>315</v>
      </c>
      <c r="C209" s="364" t="s">
        <v>253</v>
      </c>
      <c r="D209" s="365"/>
      <c r="E209" s="366" t="s">
        <v>253</v>
      </c>
      <c r="F209" s="367"/>
      <c r="G209" s="368">
        <v>86003.93071951841</v>
      </c>
      <c r="H209" s="368">
        <v>94017.706351155</v>
      </c>
      <c r="I209" s="368">
        <v>14690.888601039454</v>
      </c>
      <c r="J209" s="369"/>
      <c r="K209" s="368">
        <v>6</v>
      </c>
      <c r="L209" s="368">
        <v>6</v>
      </c>
      <c r="M209" s="368">
        <v>0</v>
      </c>
      <c r="N209" s="369"/>
      <c r="O209" s="369" t="s">
        <v>253</v>
      </c>
      <c r="P209" s="48"/>
      <c r="Q209" s="42" t="s">
        <v>316</v>
      </c>
      <c r="R209" s="45"/>
      <c r="S209" s="47">
        <v>86003.93071951841</v>
      </c>
      <c r="T209" s="47">
        <v>94017.706351155</v>
      </c>
      <c r="U209" s="47">
        <v>14690.888601039454</v>
      </c>
      <c r="V209" s="50">
        <v>194712.52567171285</v>
      </c>
      <c r="X209" s="204"/>
      <c r="Y209" s="204"/>
    </row>
    <row r="210" spans="1:25" s="7" customFormat="1" ht="22.5">
      <c r="A210" s="27" t="s">
        <v>185</v>
      </c>
      <c r="B210" s="42" t="s">
        <v>315</v>
      </c>
      <c r="C210" s="364" t="s">
        <v>254</v>
      </c>
      <c r="D210" s="365"/>
      <c r="E210" s="366" t="s">
        <v>254</v>
      </c>
      <c r="F210" s="367"/>
      <c r="G210" s="368">
        <v>83896.21242547246</v>
      </c>
      <c r="H210" s="368">
        <v>373460.9724518455</v>
      </c>
      <c r="I210" s="368">
        <v>58355.747614539905</v>
      </c>
      <c r="J210" s="369"/>
      <c r="K210" s="368">
        <v>38</v>
      </c>
      <c r="L210" s="368">
        <v>90</v>
      </c>
      <c r="M210" s="368">
        <v>0</v>
      </c>
      <c r="N210" s="369"/>
      <c r="O210" s="369" t="s">
        <v>254</v>
      </c>
      <c r="P210" s="48"/>
      <c r="Q210" s="42" t="s">
        <v>316</v>
      </c>
      <c r="R210" s="45"/>
      <c r="S210" s="47">
        <v>83896.21242547246</v>
      </c>
      <c r="T210" s="47">
        <v>373460.9724518455</v>
      </c>
      <c r="U210" s="47">
        <v>58355.747614539905</v>
      </c>
      <c r="V210" s="50">
        <v>515712.93249185785</v>
      </c>
      <c r="X210" s="204"/>
      <c r="Y210" s="204"/>
    </row>
    <row r="211" spans="1:25" s="7" customFormat="1" ht="12.75">
      <c r="A211" s="27" t="s">
        <v>185</v>
      </c>
      <c r="B211" s="42" t="s">
        <v>315</v>
      </c>
      <c r="C211" s="364" t="s">
        <v>255</v>
      </c>
      <c r="D211" s="365"/>
      <c r="E211" s="366" t="s">
        <v>255</v>
      </c>
      <c r="F211" s="367"/>
      <c r="G211" s="368">
        <v>1159121.4776320923</v>
      </c>
      <c r="H211" s="368">
        <v>1267295.083882252</v>
      </c>
      <c r="I211" s="368">
        <v>198023.24077575628</v>
      </c>
      <c r="J211" s="369"/>
      <c r="K211" s="368">
        <v>62</v>
      </c>
      <c r="L211" s="368">
        <v>62</v>
      </c>
      <c r="M211" s="368">
        <v>23</v>
      </c>
      <c r="N211" s="369"/>
      <c r="O211" s="369" t="s">
        <v>252</v>
      </c>
      <c r="P211" s="48"/>
      <c r="Q211" s="42" t="s">
        <v>316</v>
      </c>
      <c r="R211" s="45"/>
      <c r="S211" s="47">
        <v>1159121.4776320923</v>
      </c>
      <c r="T211" s="47">
        <v>1267295.083882252</v>
      </c>
      <c r="U211" s="47">
        <v>198023.24077575628</v>
      </c>
      <c r="V211" s="50">
        <v>2624439.8022901</v>
      </c>
      <c r="X211" s="204"/>
      <c r="Y211" s="204"/>
    </row>
    <row r="212" spans="1:25" s="7" customFormat="1" ht="22.5">
      <c r="A212" s="27" t="s">
        <v>185</v>
      </c>
      <c r="B212" s="42" t="s">
        <v>317</v>
      </c>
      <c r="C212" s="364" t="s">
        <v>249</v>
      </c>
      <c r="D212" s="365"/>
      <c r="E212" s="366" t="s">
        <v>249</v>
      </c>
      <c r="F212" s="367"/>
      <c r="G212" s="368">
        <v>31858.20073403265</v>
      </c>
      <c r="H212" s="368">
        <v>49370.2611747723</v>
      </c>
      <c r="I212" s="368">
        <v>7714.429922528023</v>
      </c>
      <c r="J212" s="369"/>
      <c r="K212" s="368">
        <v>6</v>
      </c>
      <c r="L212" s="368">
        <v>8</v>
      </c>
      <c r="M212" s="368">
        <v>0</v>
      </c>
      <c r="N212" s="369"/>
      <c r="O212" s="369" t="s">
        <v>250</v>
      </c>
      <c r="P212" s="48"/>
      <c r="Q212" s="42" t="s">
        <v>318</v>
      </c>
      <c r="R212" s="45"/>
      <c r="S212" s="47">
        <v>31858.20073403265</v>
      </c>
      <c r="T212" s="47">
        <v>49370.2611747723</v>
      </c>
      <c r="U212" s="47">
        <v>7714.429922528023</v>
      </c>
      <c r="V212" s="50">
        <v>88942.89183133298</v>
      </c>
      <c r="X212" s="204"/>
      <c r="Y212" s="204"/>
    </row>
    <row r="213" spans="1:25" s="7" customFormat="1" ht="22.5">
      <c r="A213" s="27" t="s">
        <v>185</v>
      </c>
      <c r="B213" s="42" t="s">
        <v>317</v>
      </c>
      <c r="C213" s="364" t="s">
        <v>252</v>
      </c>
      <c r="D213" s="365"/>
      <c r="E213" s="366" t="s">
        <v>252</v>
      </c>
      <c r="F213" s="367"/>
      <c r="G213" s="368">
        <v>24133.09188818062</v>
      </c>
      <c r="H213" s="368">
        <v>26673.98303475549</v>
      </c>
      <c r="I213" s="368">
        <v>4167.986313620543</v>
      </c>
      <c r="J213" s="369"/>
      <c r="K213" s="368">
        <v>4</v>
      </c>
      <c r="L213" s="368">
        <v>4</v>
      </c>
      <c r="M213" s="368">
        <v>0</v>
      </c>
      <c r="N213" s="369"/>
      <c r="O213" s="369" t="s">
        <v>252</v>
      </c>
      <c r="P213" s="48"/>
      <c r="Q213" s="42" t="s">
        <v>318</v>
      </c>
      <c r="R213" s="45"/>
      <c r="S213" s="47">
        <v>24133.09188818062</v>
      </c>
      <c r="T213" s="47">
        <v>26673.98303475549</v>
      </c>
      <c r="U213" s="47">
        <v>4167.986313620543</v>
      </c>
      <c r="V213" s="50">
        <v>54975.061236556656</v>
      </c>
      <c r="X213" s="204"/>
      <c r="Y213" s="204"/>
    </row>
    <row r="214" spans="1:25" s="7" customFormat="1" ht="22.5">
      <c r="A214" s="27" t="s">
        <v>185</v>
      </c>
      <c r="B214" s="42" t="s">
        <v>317</v>
      </c>
      <c r="C214" s="364" t="s">
        <v>253</v>
      </c>
      <c r="D214" s="365"/>
      <c r="E214" s="366" t="s">
        <v>253</v>
      </c>
      <c r="F214" s="367"/>
      <c r="G214" s="368">
        <v>152633.81467534535</v>
      </c>
      <c r="H214" s="368">
        <v>166856.10817258226</v>
      </c>
      <c r="I214" s="368">
        <v>26072.370755471864</v>
      </c>
      <c r="J214" s="369"/>
      <c r="K214" s="368">
        <v>10</v>
      </c>
      <c r="L214" s="368">
        <v>10</v>
      </c>
      <c r="M214" s="368">
        <v>0</v>
      </c>
      <c r="N214" s="369"/>
      <c r="O214" s="369" t="s">
        <v>253</v>
      </c>
      <c r="P214" s="48"/>
      <c r="Q214" s="42" t="s">
        <v>318</v>
      </c>
      <c r="R214" s="45"/>
      <c r="S214" s="47">
        <v>152633.81467534535</v>
      </c>
      <c r="T214" s="47">
        <v>166856.10817258226</v>
      </c>
      <c r="U214" s="47">
        <v>26072.370755471864</v>
      </c>
      <c r="V214" s="50">
        <v>345562.2936033995</v>
      </c>
      <c r="X214" s="204"/>
      <c r="Y214" s="204"/>
    </row>
    <row r="215" spans="1:25" s="7" customFormat="1" ht="22.5">
      <c r="A215" s="27" t="s">
        <v>185</v>
      </c>
      <c r="B215" s="42" t="s">
        <v>317</v>
      </c>
      <c r="C215" s="364" t="s">
        <v>254</v>
      </c>
      <c r="D215" s="365"/>
      <c r="E215" s="366" t="s">
        <v>254</v>
      </c>
      <c r="F215" s="367"/>
      <c r="G215" s="368">
        <v>210102.73775556695</v>
      </c>
      <c r="H215" s="368">
        <v>619680.5623419677</v>
      </c>
      <c r="I215" s="368">
        <v>96829.18742553961</v>
      </c>
      <c r="J215" s="369"/>
      <c r="K215" s="368">
        <v>89</v>
      </c>
      <c r="L215" s="368">
        <v>161</v>
      </c>
      <c r="M215" s="368">
        <v>0</v>
      </c>
      <c r="N215" s="369"/>
      <c r="O215" s="369" t="s">
        <v>254</v>
      </c>
      <c r="P215" s="48"/>
      <c r="Q215" s="42" t="s">
        <v>318</v>
      </c>
      <c r="R215" s="45"/>
      <c r="S215" s="47">
        <v>210102.73775556695</v>
      </c>
      <c r="T215" s="47">
        <v>619680.5623419677</v>
      </c>
      <c r="U215" s="47">
        <v>96829.18742553961</v>
      </c>
      <c r="V215" s="50">
        <v>926612.4875230743</v>
      </c>
      <c r="X215" s="204"/>
      <c r="Y215" s="204"/>
    </row>
    <row r="216" spans="1:25" s="7" customFormat="1" ht="22.5">
      <c r="A216" s="27" t="s">
        <v>185</v>
      </c>
      <c r="B216" s="42" t="s">
        <v>317</v>
      </c>
      <c r="C216" s="364" t="s">
        <v>255</v>
      </c>
      <c r="D216" s="365"/>
      <c r="E216" s="366" t="s">
        <v>255</v>
      </c>
      <c r="F216" s="367"/>
      <c r="G216" s="368">
        <v>92250.4880260642</v>
      </c>
      <c r="H216" s="368">
        <v>87369.1125423651</v>
      </c>
      <c r="I216" s="368">
        <v>13652.001833969402</v>
      </c>
      <c r="J216" s="369"/>
      <c r="K216" s="368">
        <v>7</v>
      </c>
      <c r="L216" s="368">
        <v>6</v>
      </c>
      <c r="M216" s="368">
        <v>0</v>
      </c>
      <c r="N216" s="369"/>
      <c r="O216" s="369" t="s">
        <v>252</v>
      </c>
      <c r="P216" s="48"/>
      <c r="Q216" s="42" t="s">
        <v>318</v>
      </c>
      <c r="R216" s="45"/>
      <c r="S216" s="47">
        <v>92250.4880260642</v>
      </c>
      <c r="T216" s="47">
        <v>87369.1125423651</v>
      </c>
      <c r="U216" s="47">
        <v>13652.001833969402</v>
      </c>
      <c r="V216" s="50">
        <v>193271.60240239868</v>
      </c>
      <c r="X216" s="204"/>
      <c r="Y216" s="204"/>
    </row>
    <row r="217" spans="1:25" s="7" customFormat="1" ht="22.5">
      <c r="A217" s="27" t="s">
        <v>185</v>
      </c>
      <c r="B217" s="42" t="s">
        <v>319</v>
      </c>
      <c r="C217" s="364" t="s">
        <v>249</v>
      </c>
      <c r="D217" s="364"/>
      <c r="E217" s="366" t="s">
        <v>249</v>
      </c>
      <c r="F217" s="367"/>
      <c r="G217" s="368">
        <v>76617.98720835971</v>
      </c>
      <c r="H217" s="368">
        <v>83780.29746688927</v>
      </c>
      <c r="I217" s="368">
        <v>13091.225736256201</v>
      </c>
      <c r="J217" s="369"/>
      <c r="K217" s="368">
        <v>18</v>
      </c>
      <c r="L217" s="368">
        <v>18</v>
      </c>
      <c r="M217" s="368">
        <v>0</v>
      </c>
      <c r="N217" s="369"/>
      <c r="O217" s="369" t="s">
        <v>250</v>
      </c>
      <c r="P217" s="48"/>
      <c r="Q217" s="42" t="s">
        <v>320</v>
      </c>
      <c r="R217" s="45"/>
      <c r="S217" s="47">
        <v>76617.98720835971</v>
      </c>
      <c r="T217" s="47">
        <v>83780.29746688927</v>
      </c>
      <c r="U217" s="47">
        <v>13091.225736256201</v>
      </c>
      <c r="V217" s="50">
        <v>173489.51041150518</v>
      </c>
      <c r="X217" s="204"/>
      <c r="Y217" s="204"/>
    </row>
    <row r="218" spans="1:25" s="7" customFormat="1" ht="22.5">
      <c r="A218" s="27" t="s">
        <v>185</v>
      </c>
      <c r="B218" s="42" t="s">
        <v>319</v>
      </c>
      <c r="C218" s="364" t="s">
        <v>252</v>
      </c>
      <c r="D218" s="365"/>
      <c r="E218" s="366" t="s">
        <v>252</v>
      </c>
      <c r="F218" s="367"/>
      <c r="G218" s="368">
        <v>96296.2295992275</v>
      </c>
      <c r="H218" s="368">
        <v>105411.66590044362</v>
      </c>
      <c r="I218" s="368">
        <v>16471.270158510757</v>
      </c>
      <c r="J218" s="369"/>
      <c r="K218" s="368">
        <v>10</v>
      </c>
      <c r="L218" s="368">
        <v>10</v>
      </c>
      <c r="M218" s="368">
        <v>0</v>
      </c>
      <c r="N218" s="369"/>
      <c r="O218" s="369" t="s">
        <v>252</v>
      </c>
      <c r="P218" s="48"/>
      <c r="Q218" s="42" t="s">
        <v>320</v>
      </c>
      <c r="R218" s="45"/>
      <c r="S218" s="47">
        <v>96296.2295992275</v>
      </c>
      <c r="T218" s="47">
        <v>105411.66590044362</v>
      </c>
      <c r="U218" s="47">
        <v>16471.270158510757</v>
      </c>
      <c r="V218" s="50">
        <v>218179.16565818188</v>
      </c>
      <c r="X218" s="204"/>
      <c r="Y218" s="204"/>
    </row>
    <row r="219" spans="1:25" s="7" customFormat="1" ht="22.5">
      <c r="A219" s="27" t="s">
        <v>185</v>
      </c>
      <c r="B219" s="42" t="s">
        <v>319</v>
      </c>
      <c r="C219" s="364" t="s">
        <v>253</v>
      </c>
      <c r="D219" s="365"/>
      <c r="E219" s="366" t="s">
        <v>253</v>
      </c>
      <c r="F219" s="367"/>
      <c r="G219" s="368">
        <v>152072.59188054656</v>
      </c>
      <c r="H219" s="368">
        <v>166242.59109868194</v>
      </c>
      <c r="I219" s="368">
        <v>25976.504653890515</v>
      </c>
      <c r="J219" s="369"/>
      <c r="K219" s="368">
        <v>8</v>
      </c>
      <c r="L219" s="368">
        <v>8</v>
      </c>
      <c r="M219" s="368">
        <v>0</v>
      </c>
      <c r="N219" s="369"/>
      <c r="O219" s="369" t="s">
        <v>253</v>
      </c>
      <c r="P219" s="48"/>
      <c r="Q219" s="42" t="s">
        <v>320</v>
      </c>
      <c r="R219" s="45"/>
      <c r="S219" s="47">
        <v>152072.59188054656</v>
      </c>
      <c r="T219" s="47">
        <v>166242.59109868194</v>
      </c>
      <c r="U219" s="47">
        <v>25976.504653890515</v>
      </c>
      <c r="V219" s="50">
        <v>344291.687633119</v>
      </c>
      <c r="X219" s="204"/>
      <c r="Y219" s="204"/>
    </row>
    <row r="220" spans="1:25" s="7" customFormat="1" ht="22.5">
      <c r="A220" s="27" t="s">
        <v>185</v>
      </c>
      <c r="B220" s="42" t="s">
        <v>319</v>
      </c>
      <c r="C220" s="364" t="s">
        <v>255</v>
      </c>
      <c r="D220" s="365"/>
      <c r="E220" s="366" t="s">
        <v>255</v>
      </c>
      <c r="F220" s="367"/>
      <c r="G220" s="368">
        <v>37476.63745225124</v>
      </c>
      <c r="H220" s="368">
        <v>40968.67975145712</v>
      </c>
      <c r="I220" s="368">
        <v>6401.627243621047</v>
      </c>
      <c r="J220" s="369"/>
      <c r="K220" s="368">
        <v>2</v>
      </c>
      <c r="L220" s="368">
        <v>2</v>
      </c>
      <c r="M220" s="368">
        <v>0</v>
      </c>
      <c r="N220" s="369"/>
      <c r="O220" s="369" t="s">
        <v>252</v>
      </c>
      <c r="P220" s="48"/>
      <c r="Q220" s="42" t="s">
        <v>320</v>
      </c>
      <c r="R220" s="45"/>
      <c r="S220" s="47">
        <v>37476.63745225124</v>
      </c>
      <c r="T220" s="47">
        <v>40968.67975145712</v>
      </c>
      <c r="U220" s="47">
        <v>6401.627243621047</v>
      </c>
      <c r="V220" s="50">
        <v>84846.94444732941</v>
      </c>
      <c r="X220" s="204"/>
      <c r="Y220" s="204"/>
    </row>
    <row r="221" spans="1:25" s="7" customFormat="1" ht="22.5">
      <c r="A221" s="27" t="s">
        <v>185</v>
      </c>
      <c r="B221" s="42" t="s">
        <v>321</v>
      </c>
      <c r="C221" s="364" t="s">
        <v>252</v>
      </c>
      <c r="D221" s="365"/>
      <c r="E221" s="366" t="s">
        <v>252</v>
      </c>
      <c r="F221" s="367"/>
      <c r="G221" s="368">
        <v>51998.56439486494</v>
      </c>
      <c r="H221" s="368">
        <v>56843.74792009985</v>
      </c>
      <c r="I221" s="368">
        <v>8882.211668094966</v>
      </c>
      <c r="J221" s="369"/>
      <c r="K221" s="368">
        <v>4</v>
      </c>
      <c r="L221" s="368">
        <v>4</v>
      </c>
      <c r="M221" s="368">
        <v>0</v>
      </c>
      <c r="N221" s="369"/>
      <c r="O221" s="369" t="s">
        <v>252</v>
      </c>
      <c r="P221" s="48"/>
      <c r="Q221" s="42" t="s">
        <v>320</v>
      </c>
      <c r="R221" s="45"/>
      <c r="S221" s="47">
        <v>51998.56439486494</v>
      </c>
      <c r="T221" s="47">
        <v>56843.74792009985</v>
      </c>
      <c r="U221" s="47">
        <v>8882.211668094966</v>
      </c>
      <c r="V221" s="50">
        <v>117724.52398305976</v>
      </c>
      <c r="X221" s="204"/>
      <c r="Y221" s="204"/>
    </row>
    <row r="222" spans="1:25" s="7" customFormat="1" ht="22.5">
      <c r="A222" s="27" t="s">
        <v>185</v>
      </c>
      <c r="B222" s="42" t="s">
        <v>321</v>
      </c>
      <c r="C222" s="364" t="s">
        <v>253</v>
      </c>
      <c r="D222" s="365"/>
      <c r="E222" s="366" t="s">
        <v>253</v>
      </c>
      <c r="F222" s="367"/>
      <c r="G222" s="368">
        <v>27133.84967176597</v>
      </c>
      <c r="H222" s="368">
        <v>29662.159499850844</v>
      </c>
      <c r="I222" s="368">
        <v>4634.9086548761525</v>
      </c>
      <c r="J222" s="369"/>
      <c r="K222" s="368">
        <v>2</v>
      </c>
      <c r="L222" s="368">
        <v>2</v>
      </c>
      <c r="M222" s="368">
        <v>0</v>
      </c>
      <c r="N222" s="369"/>
      <c r="O222" s="369" t="s">
        <v>253</v>
      </c>
      <c r="P222" s="48"/>
      <c r="Q222" s="42" t="s">
        <v>320</v>
      </c>
      <c r="R222" s="45"/>
      <c r="S222" s="47">
        <v>27133.84967176597</v>
      </c>
      <c r="T222" s="47">
        <v>29662.159499850844</v>
      </c>
      <c r="U222" s="47">
        <v>4634.9086548761525</v>
      </c>
      <c r="V222" s="50">
        <v>61430.917826492965</v>
      </c>
      <c r="X222" s="204"/>
      <c r="Y222" s="204"/>
    </row>
    <row r="223" spans="1:25" s="7" customFormat="1" ht="22.5">
      <c r="A223" s="27" t="s">
        <v>185</v>
      </c>
      <c r="B223" s="42" t="s">
        <v>321</v>
      </c>
      <c r="C223" s="364" t="s">
        <v>254</v>
      </c>
      <c r="D223" s="365"/>
      <c r="E223" s="366" t="s">
        <v>254</v>
      </c>
      <c r="F223" s="367"/>
      <c r="G223" s="368">
        <v>118308.19634335881</v>
      </c>
      <c r="H223" s="368">
        <v>243235.3913288168</v>
      </c>
      <c r="I223" s="368">
        <v>38007.139043527495</v>
      </c>
      <c r="J223" s="369"/>
      <c r="K223" s="368">
        <v>35</v>
      </c>
      <c r="L223" s="368">
        <v>65</v>
      </c>
      <c r="M223" s="368">
        <v>0</v>
      </c>
      <c r="N223" s="369"/>
      <c r="O223" s="369" t="s">
        <v>254</v>
      </c>
      <c r="P223" s="48"/>
      <c r="Q223" s="42" t="s">
        <v>320</v>
      </c>
      <c r="R223" s="45"/>
      <c r="S223" s="47">
        <v>118308.19634335881</v>
      </c>
      <c r="T223" s="47">
        <v>243235.3913288168</v>
      </c>
      <c r="U223" s="47">
        <v>38007.139043527495</v>
      </c>
      <c r="V223" s="50">
        <v>399550.7267157031</v>
      </c>
      <c r="X223" s="204"/>
      <c r="Y223" s="204"/>
    </row>
    <row r="224" spans="1:25" s="7" customFormat="1" ht="22.5">
      <c r="A224" s="27" t="s">
        <v>185</v>
      </c>
      <c r="B224" s="42" t="s">
        <v>321</v>
      </c>
      <c r="C224" s="364" t="s">
        <v>255</v>
      </c>
      <c r="D224" s="365"/>
      <c r="E224" s="366" t="s">
        <v>255</v>
      </c>
      <c r="F224" s="367"/>
      <c r="G224" s="368">
        <v>67824.9243973514</v>
      </c>
      <c r="H224" s="368">
        <v>74144.79514983708</v>
      </c>
      <c r="I224" s="368">
        <v>11585.614754574</v>
      </c>
      <c r="J224" s="369"/>
      <c r="K224" s="368">
        <v>4</v>
      </c>
      <c r="L224" s="368">
        <v>4</v>
      </c>
      <c r="M224" s="368">
        <v>1</v>
      </c>
      <c r="N224" s="369"/>
      <c r="O224" s="369" t="s">
        <v>252</v>
      </c>
      <c r="P224" s="48"/>
      <c r="Q224" s="42" t="s">
        <v>320</v>
      </c>
      <c r="R224" s="45"/>
      <c r="S224" s="47">
        <v>67824.9243973514</v>
      </c>
      <c r="T224" s="47">
        <v>74144.79514983708</v>
      </c>
      <c r="U224" s="47">
        <v>11585.614754574</v>
      </c>
      <c r="V224" s="50">
        <v>153555.3343017625</v>
      </c>
      <c r="X224" s="204"/>
      <c r="Y224" s="204"/>
    </row>
    <row r="225" spans="1:25" s="7" customFormat="1" ht="22.5">
      <c r="A225" s="27" t="s">
        <v>185</v>
      </c>
      <c r="B225" s="42" t="s">
        <v>322</v>
      </c>
      <c r="C225" s="364" t="s">
        <v>252</v>
      </c>
      <c r="D225" s="365"/>
      <c r="E225" s="366" t="s">
        <v>252</v>
      </c>
      <c r="F225" s="367"/>
      <c r="G225" s="368">
        <v>15476.326366519834</v>
      </c>
      <c r="H225" s="368">
        <v>32951.83621032407</v>
      </c>
      <c r="I225" s="368">
        <v>5148.942404077506</v>
      </c>
      <c r="J225" s="369"/>
      <c r="K225" s="368">
        <v>2</v>
      </c>
      <c r="L225" s="368">
        <v>2</v>
      </c>
      <c r="M225" s="368">
        <v>0</v>
      </c>
      <c r="N225" s="369"/>
      <c r="O225" s="369" t="s">
        <v>252</v>
      </c>
      <c r="P225" s="48"/>
      <c r="Q225" s="42" t="s">
        <v>320</v>
      </c>
      <c r="R225" s="45"/>
      <c r="S225" s="47">
        <v>15476.326366519834</v>
      </c>
      <c r="T225" s="47">
        <v>32951.83621032407</v>
      </c>
      <c r="U225" s="47">
        <v>5148.942404077506</v>
      </c>
      <c r="V225" s="50">
        <v>53577.10498092141</v>
      </c>
      <c r="X225" s="204"/>
      <c r="Y225" s="204"/>
    </row>
    <row r="226" spans="1:25" s="7" customFormat="1" ht="22.5">
      <c r="A226" s="27" t="s">
        <v>185</v>
      </c>
      <c r="B226" s="42" t="s">
        <v>322</v>
      </c>
      <c r="C226" s="364" t="s">
        <v>254</v>
      </c>
      <c r="D226" s="365"/>
      <c r="E226" s="366" t="s">
        <v>254</v>
      </c>
      <c r="F226" s="367"/>
      <c r="G226" s="368">
        <v>229071.9749744992</v>
      </c>
      <c r="H226" s="368">
        <v>448458.2323838642</v>
      </c>
      <c r="I226" s="368">
        <v>70074.565630897</v>
      </c>
      <c r="J226" s="369"/>
      <c r="K226" s="368">
        <v>53</v>
      </c>
      <c r="L226" s="368">
        <v>82</v>
      </c>
      <c r="M226" s="368">
        <v>0</v>
      </c>
      <c r="N226" s="369"/>
      <c r="O226" s="369" t="s">
        <v>254</v>
      </c>
      <c r="P226" s="48"/>
      <c r="Q226" s="42" t="s">
        <v>320</v>
      </c>
      <c r="R226" s="45"/>
      <c r="S226" s="47">
        <v>229071.9749744992</v>
      </c>
      <c r="T226" s="47">
        <v>448458.2323838642</v>
      </c>
      <c r="U226" s="47">
        <v>70074.565630897</v>
      </c>
      <c r="V226" s="50">
        <v>747604.7729892603</v>
      </c>
      <c r="X226" s="204"/>
      <c r="Y226" s="204"/>
    </row>
    <row r="227" spans="1:25" s="7" customFormat="1" ht="22.5">
      <c r="A227" s="27" t="s">
        <v>185</v>
      </c>
      <c r="B227" s="42" t="s">
        <v>322</v>
      </c>
      <c r="C227" s="364" t="s">
        <v>255</v>
      </c>
      <c r="D227" s="365"/>
      <c r="E227" s="366" t="s">
        <v>255</v>
      </c>
      <c r="F227" s="367"/>
      <c r="G227" s="368">
        <v>192278.5637892151</v>
      </c>
      <c r="H227" s="368">
        <v>211192.40668689655</v>
      </c>
      <c r="I227" s="368">
        <v>33000.21070961281</v>
      </c>
      <c r="J227" s="369"/>
      <c r="K227" s="368">
        <v>12</v>
      </c>
      <c r="L227" s="368">
        <v>12</v>
      </c>
      <c r="M227" s="368">
        <v>3</v>
      </c>
      <c r="N227" s="369"/>
      <c r="O227" s="369" t="s">
        <v>252</v>
      </c>
      <c r="P227" s="48"/>
      <c r="Q227" s="42" t="s">
        <v>320</v>
      </c>
      <c r="R227" s="45"/>
      <c r="S227" s="47">
        <v>192278.5637892151</v>
      </c>
      <c r="T227" s="47">
        <v>211192.40668689655</v>
      </c>
      <c r="U227" s="47">
        <v>33000.21070961281</v>
      </c>
      <c r="V227" s="50">
        <v>436471.18118572445</v>
      </c>
      <c r="X227" s="204"/>
      <c r="Y227" s="204"/>
    </row>
    <row r="228" spans="1:25" s="7" customFormat="1" ht="22.5">
      <c r="A228" s="27" t="s">
        <v>185</v>
      </c>
      <c r="B228" s="42" t="s">
        <v>323</v>
      </c>
      <c r="C228" s="364" t="s">
        <v>252</v>
      </c>
      <c r="D228" s="365"/>
      <c r="E228" s="366" t="s">
        <v>252</v>
      </c>
      <c r="F228" s="367"/>
      <c r="G228" s="368">
        <v>30329.819833645095</v>
      </c>
      <c r="H228" s="368">
        <v>33155.92753664607</v>
      </c>
      <c r="I228" s="368">
        <v>5180.833024002187</v>
      </c>
      <c r="J228" s="369"/>
      <c r="K228" s="368">
        <v>2</v>
      </c>
      <c r="L228" s="368">
        <v>2</v>
      </c>
      <c r="M228" s="368">
        <v>0</v>
      </c>
      <c r="N228" s="369"/>
      <c r="O228" s="369" t="s">
        <v>252</v>
      </c>
      <c r="P228" s="48"/>
      <c r="Q228" s="42" t="s">
        <v>320</v>
      </c>
      <c r="R228" s="45"/>
      <c r="S228" s="47">
        <v>30329.819833645095</v>
      </c>
      <c r="T228" s="47">
        <v>33155.92753664607</v>
      </c>
      <c r="U228" s="47">
        <v>5180.833024002187</v>
      </c>
      <c r="V228" s="50">
        <v>68666.58039429336</v>
      </c>
      <c r="X228" s="204"/>
      <c r="Y228" s="204"/>
    </row>
    <row r="229" spans="1:25" s="7" customFormat="1" ht="22.5">
      <c r="A229" s="27" t="s">
        <v>185</v>
      </c>
      <c r="B229" s="42" t="s">
        <v>323</v>
      </c>
      <c r="C229" s="364" t="s">
        <v>253</v>
      </c>
      <c r="D229" s="365"/>
      <c r="E229" s="366" t="s">
        <v>253</v>
      </c>
      <c r="F229" s="367"/>
      <c r="G229" s="368">
        <v>24614.408037539313</v>
      </c>
      <c r="H229" s="368">
        <v>26907.958363299324</v>
      </c>
      <c r="I229" s="368">
        <v>4204.546506593032</v>
      </c>
      <c r="J229" s="369"/>
      <c r="K229" s="368">
        <v>2</v>
      </c>
      <c r="L229" s="368">
        <v>2</v>
      </c>
      <c r="M229" s="368">
        <v>0</v>
      </c>
      <c r="N229" s="369"/>
      <c r="O229" s="369" t="s">
        <v>253</v>
      </c>
      <c r="P229" s="48"/>
      <c r="Q229" s="42" t="s">
        <v>320</v>
      </c>
      <c r="R229" s="45"/>
      <c r="S229" s="47">
        <v>24614.408037539313</v>
      </c>
      <c r="T229" s="47">
        <v>26907.958363299324</v>
      </c>
      <c r="U229" s="47">
        <v>4204.546506593032</v>
      </c>
      <c r="V229" s="50">
        <v>55726.91290743167</v>
      </c>
      <c r="X229" s="204"/>
      <c r="Y229" s="204"/>
    </row>
    <row r="230" spans="1:25" s="7" customFormat="1" ht="22.5">
      <c r="A230" s="27" t="s">
        <v>185</v>
      </c>
      <c r="B230" s="42" t="s">
        <v>323</v>
      </c>
      <c r="C230" s="364" t="s">
        <v>254</v>
      </c>
      <c r="D230" s="365"/>
      <c r="E230" s="366" t="s">
        <v>254</v>
      </c>
      <c r="F230" s="367"/>
      <c r="G230" s="368">
        <v>183058.1647414572</v>
      </c>
      <c r="H230" s="368">
        <v>443019.15751525003</v>
      </c>
      <c r="I230" s="368">
        <v>69224.67419992463</v>
      </c>
      <c r="J230" s="369"/>
      <c r="K230" s="368">
        <v>39</v>
      </c>
      <c r="L230" s="368">
        <v>72</v>
      </c>
      <c r="M230" s="368">
        <v>0</v>
      </c>
      <c r="N230" s="369"/>
      <c r="O230" s="369" t="s">
        <v>254</v>
      </c>
      <c r="P230" s="48"/>
      <c r="Q230" s="42" t="s">
        <v>320</v>
      </c>
      <c r="R230" s="45"/>
      <c r="S230" s="47">
        <v>183058.1647414572</v>
      </c>
      <c r="T230" s="47">
        <v>443019.15751525003</v>
      </c>
      <c r="U230" s="47">
        <v>69224.67419992463</v>
      </c>
      <c r="V230" s="50">
        <v>695301.9964566319</v>
      </c>
      <c r="X230" s="204"/>
      <c r="Y230" s="204"/>
    </row>
    <row r="231" spans="1:25" s="7" customFormat="1" ht="22.5">
      <c r="A231" s="27" t="s">
        <v>185</v>
      </c>
      <c r="B231" s="42" t="s">
        <v>323</v>
      </c>
      <c r="C231" s="364" t="s">
        <v>255</v>
      </c>
      <c r="D231" s="365"/>
      <c r="E231" s="366" t="s">
        <v>255</v>
      </c>
      <c r="F231" s="367"/>
      <c r="G231" s="368">
        <v>309863.77954193257</v>
      </c>
      <c r="H231" s="368">
        <v>338736.6320365268</v>
      </c>
      <c r="I231" s="368">
        <v>52929.83970225066</v>
      </c>
      <c r="J231" s="369"/>
      <c r="K231" s="368">
        <v>18</v>
      </c>
      <c r="L231" s="368">
        <v>18</v>
      </c>
      <c r="M231" s="368">
        <v>8</v>
      </c>
      <c r="N231" s="369"/>
      <c r="O231" s="369" t="s">
        <v>252</v>
      </c>
      <c r="P231" s="48"/>
      <c r="Q231" s="42" t="s">
        <v>320</v>
      </c>
      <c r="R231" s="45"/>
      <c r="S231" s="47">
        <v>309863.77954193257</v>
      </c>
      <c r="T231" s="47">
        <v>338736.6320365268</v>
      </c>
      <c r="U231" s="47">
        <v>52929.83970225066</v>
      </c>
      <c r="V231" s="50">
        <v>701530.2512807101</v>
      </c>
      <c r="X231" s="204"/>
      <c r="Y231" s="204"/>
    </row>
    <row r="232" spans="1:25" s="7" customFormat="1" ht="22.5">
      <c r="A232" s="27" t="s">
        <v>185</v>
      </c>
      <c r="B232" s="42" t="s">
        <v>324</v>
      </c>
      <c r="C232" s="364" t="s">
        <v>252</v>
      </c>
      <c r="D232" s="365"/>
      <c r="E232" s="366" t="s">
        <v>252</v>
      </c>
      <c r="F232" s="367"/>
      <c r="G232" s="368">
        <v>38093.329809659524</v>
      </c>
      <c r="H232" s="368">
        <v>41642.8349962552</v>
      </c>
      <c r="I232" s="368">
        <v>6506.968460563141</v>
      </c>
      <c r="J232" s="369"/>
      <c r="K232" s="368">
        <v>4</v>
      </c>
      <c r="L232" s="368">
        <v>4</v>
      </c>
      <c r="M232" s="368">
        <v>0</v>
      </c>
      <c r="N232" s="369"/>
      <c r="O232" s="369" t="s">
        <v>252</v>
      </c>
      <c r="P232" s="48"/>
      <c r="Q232" s="42" t="s">
        <v>320</v>
      </c>
      <c r="R232" s="45"/>
      <c r="S232" s="47">
        <v>38093.329809659524</v>
      </c>
      <c r="T232" s="47">
        <v>41642.8349962552</v>
      </c>
      <c r="U232" s="47">
        <v>6506.968460563141</v>
      </c>
      <c r="V232" s="50">
        <v>86243.13326647787</v>
      </c>
      <c r="X232" s="204"/>
      <c r="Y232" s="204"/>
    </row>
    <row r="233" spans="1:25" s="7" customFormat="1" ht="22.5">
      <c r="A233" s="27" t="s">
        <v>185</v>
      </c>
      <c r="B233" s="42" t="s">
        <v>324</v>
      </c>
      <c r="C233" s="364" t="s">
        <v>253</v>
      </c>
      <c r="D233" s="365"/>
      <c r="E233" s="366" t="s">
        <v>253</v>
      </c>
      <c r="F233" s="367"/>
      <c r="G233" s="368">
        <v>26503.989263209307</v>
      </c>
      <c r="H233" s="368">
        <v>29145.740571272763</v>
      </c>
      <c r="I233" s="368">
        <v>4554.214780864031</v>
      </c>
      <c r="J233" s="369"/>
      <c r="K233" s="368">
        <v>2</v>
      </c>
      <c r="L233" s="368">
        <v>2</v>
      </c>
      <c r="M233" s="368">
        <v>0</v>
      </c>
      <c r="N233" s="369"/>
      <c r="O233" s="369" t="s">
        <v>253</v>
      </c>
      <c r="P233" s="48"/>
      <c r="Q233" s="42" t="s">
        <v>320</v>
      </c>
      <c r="R233" s="45"/>
      <c r="S233" s="47">
        <v>26503.989263209307</v>
      </c>
      <c r="T233" s="47">
        <v>29145.740571272763</v>
      </c>
      <c r="U233" s="47">
        <v>4554.214780864031</v>
      </c>
      <c r="V233" s="50">
        <v>60203.9446153461</v>
      </c>
      <c r="X233" s="204"/>
      <c r="Y233" s="204"/>
    </row>
    <row r="234" spans="1:25" s="7" customFormat="1" ht="22.5">
      <c r="A234" s="27" t="s">
        <v>185</v>
      </c>
      <c r="B234" s="42" t="s">
        <v>324</v>
      </c>
      <c r="C234" s="364" t="s">
        <v>254</v>
      </c>
      <c r="D234" s="365"/>
      <c r="E234" s="366" t="s">
        <v>254</v>
      </c>
      <c r="F234" s="367"/>
      <c r="G234" s="368">
        <v>101160.4940477892</v>
      </c>
      <c r="H234" s="368">
        <v>274458.7040329236</v>
      </c>
      <c r="I234" s="368">
        <v>42885.988214535995</v>
      </c>
      <c r="J234" s="369"/>
      <c r="K234" s="368">
        <v>44</v>
      </c>
      <c r="L234" s="368">
        <v>84</v>
      </c>
      <c r="M234" s="368">
        <v>0</v>
      </c>
      <c r="N234" s="369"/>
      <c r="O234" s="369" t="s">
        <v>254</v>
      </c>
      <c r="P234" s="48"/>
      <c r="Q234" s="42" t="s">
        <v>320</v>
      </c>
      <c r="R234" s="45"/>
      <c r="S234" s="47">
        <v>101160.4940477892</v>
      </c>
      <c r="T234" s="47">
        <v>274458.7040329236</v>
      </c>
      <c r="U234" s="47">
        <v>42885.988214535995</v>
      </c>
      <c r="V234" s="50">
        <v>418505.1862952488</v>
      </c>
      <c r="X234" s="204"/>
      <c r="Y234" s="204"/>
    </row>
    <row r="235" spans="1:25" s="7" customFormat="1" ht="22.5">
      <c r="A235" s="27" t="s">
        <v>185</v>
      </c>
      <c r="B235" s="42" t="s">
        <v>324</v>
      </c>
      <c r="C235" s="364" t="s">
        <v>255</v>
      </c>
      <c r="D235" s="365"/>
      <c r="E235" s="366" t="s">
        <v>255</v>
      </c>
      <c r="F235" s="367"/>
      <c r="G235" s="368">
        <v>32927.13263735714</v>
      </c>
      <c r="H235" s="368">
        <v>35995.25581430205</v>
      </c>
      <c r="I235" s="368">
        <v>5624.496851250115</v>
      </c>
      <c r="J235" s="369"/>
      <c r="K235" s="368">
        <v>2</v>
      </c>
      <c r="L235" s="368">
        <v>2</v>
      </c>
      <c r="M235" s="368">
        <v>0</v>
      </c>
      <c r="N235" s="369"/>
      <c r="O235" s="369" t="s">
        <v>252</v>
      </c>
      <c r="P235" s="48"/>
      <c r="Q235" s="42" t="s">
        <v>320</v>
      </c>
      <c r="R235" s="45"/>
      <c r="S235" s="47">
        <v>32927.13263735714</v>
      </c>
      <c r="T235" s="47">
        <v>35995.25581430205</v>
      </c>
      <c r="U235" s="47">
        <v>5624.496851250115</v>
      </c>
      <c r="V235" s="50">
        <v>74546.8853029093</v>
      </c>
      <c r="X235" s="204"/>
      <c r="Y235" s="204"/>
    </row>
    <row r="236" spans="1:25" s="7" customFormat="1" ht="12.75">
      <c r="A236" s="27" t="s">
        <v>185</v>
      </c>
      <c r="B236" s="42" t="s">
        <v>325</v>
      </c>
      <c r="C236" s="364" t="s">
        <v>249</v>
      </c>
      <c r="D236" s="365"/>
      <c r="E236" s="366" t="s">
        <v>249</v>
      </c>
      <c r="F236" s="367"/>
      <c r="G236" s="368">
        <v>10710.538017219744</v>
      </c>
      <c r="H236" s="368">
        <v>11715.100694629278</v>
      </c>
      <c r="I236" s="368">
        <v>1830.5619859725962</v>
      </c>
      <c r="J236" s="369"/>
      <c r="K236" s="368">
        <v>2</v>
      </c>
      <c r="L236" s="368">
        <v>2</v>
      </c>
      <c r="M236" s="368">
        <v>0</v>
      </c>
      <c r="N236" s="369"/>
      <c r="O236" s="369" t="s">
        <v>250</v>
      </c>
      <c r="P236" s="48"/>
      <c r="Q236" s="42" t="s">
        <v>251</v>
      </c>
      <c r="R236" s="45"/>
      <c r="S236" s="47">
        <v>10710.538017219744</v>
      </c>
      <c r="T236" s="47">
        <v>11715.100694629278</v>
      </c>
      <c r="U236" s="47">
        <v>1830.5619859725962</v>
      </c>
      <c r="V236" s="50">
        <v>24256.20069782162</v>
      </c>
      <c r="X236" s="204"/>
      <c r="Y236" s="204"/>
    </row>
    <row r="237" spans="1:25" s="7" customFormat="1" ht="12.75">
      <c r="A237" s="27" t="s">
        <v>185</v>
      </c>
      <c r="B237" s="42" t="s">
        <v>325</v>
      </c>
      <c r="C237" s="364" t="s">
        <v>252</v>
      </c>
      <c r="D237" s="365"/>
      <c r="E237" s="366" t="s">
        <v>252</v>
      </c>
      <c r="F237" s="367"/>
      <c r="G237" s="368">
        <v>75417.59084965839</v>
      </c>
      <c r="H237" s="368">
        <v>82444.9400265091</v>
      </c>
      <c r="I237" s="368">
        <v>12882.56730200422</v>
      </c>
      <c r="J237" s="369"/>
      <c r="K237" s="368">
        <v>6</v>
      </c>
      <c r="L237" s="368">
        <v>6</v>
      </c>
      <c r="M237" s="368">
        <v>0</v>
      </c>
      <c r="N237" s="369"/>
      <c r="O237" s="369" t="s">
        <v>252</v>
      </c>
      <c r="P237" s="48"/>
      <c r="Q237" s="42" t="s">
        <v>251</v>
      </c>
      <c r="R237" s="45"/>
      <c r="S237" s="47">
        <v>75417.59084965839</v>
      </c>
      <c r="T237" s="47">
        <v>82444.9400265091</v>
      </c>
      <c r="U237" s="47">
        <v>12882.56730200422</v>
      </c>
      <c r="V237" s="50">
        <v>170745.0981781717</v>
      </c>
      <c r="X237" s="204"/>
      <c r="Y237" s="204"/>
    </row>
    <row r="238" spans="1:25" s="7" customFormat="1" ht="22.5">
      <c r="A238" s="27" t="s">
        <v>185</v>
      </c>
      <c r="B238" s="42" t="s">
        <v>325</v>
      </c>
      <c r="C238" s="364" t="s">
        <v>253</v>
      </c>
      <c r="D238" s="365"/>
      <c r="E238" s="366" t="s">
        <v>253</v>
      </c>
      <c r="F238" s="367"/>
      <c r="G238" s="368">
        <v>72937.08480017443</v>
      </c>
      <c r="H238" s="368">
        <v>79733.3024605098</v>
      </c>
      <c r="I238" s="368">
        <v>12458.855993203504</v>
      </c>
      <c r="J238" s="369"/>
      <c r="K238" s="368">
        <v>2</v>
      </c>
      <c r="L238" s="368">
        <v>2</v>
      </c>
      <c r="M238" s="368">
        <v>0</v>
      </c>
      <c r="N238" s="369"/>
      <c r="O238" s="369" t="s">
        <v>253</v>
      </c>
      <c r="P238" s="48"/>
      <c r="Q238" s="42" t="s">
        <v>251</v>
      </c>
      <c r="R238" s="45"/>
      <c r="S238" s="47">
        <v>72937.08480017443</v>
      </c>
      <c r="T238" s="47">
        <v>79733.3024605098</v>
      </c>
      <c r="U238" s="47">
        <v>12458.855993203504</v>
      </c>
      <c r="V238" s="50">
        <v>165129.24325388772</v>
      </c>
      <c r="X238" s="204"/>
      <c r="Y238" s="204"/>
    </row>
    <row r="239" spans="1:25" s="7" customFormat="1" ht="12.75">
      <c r="A239" s="27" t="s">
        <v>185</v>
      </c>
      <c r="B239" s="42" t="s">
        <v>326</v>
      </c>
      <c r="C239" s="364" t="s">
        <v>249</v>
      </c>
      <c r="D239" s="365"/>
      <c r="E239" s="366" t="s">
        <v>249</v>
      </c>
      <c r="F239" s="367"/>
      <c r="G239" s="368">
        <v>34051.82975901638</v>
      </c>
      <c r="H239" s="368">
        <v>37221.08416001645</v>
      </c>
      <c r="I239" s="368">
        <v>5816.040639859732</v>
      </c>
      <c r="J239" s="369"/>
      <c r="K239" s="368">
        <v>6</v>
      </c>
      <c r="L239" s="368">
        <v>6</v>
      </c>
      <c r="M239" s="368">
        <v>0</v>
      </c>
      <c r="N239" s="369"/>
      <c r="O239" s="369" t="s">
        <v>250</v>
      </c>
      <c r="P239" s="48"/>
      <c r="Q239" s="42" t="s">
        <v>251</v>
      </c>
      <c r="R239" s="45"/>
      <c r="S239" s="47">
        <v>34051.82975901638</v>
      </c>
      <c r="T239" s="47">
        <v>37221.08416001645</v>
      </c>
      <c r="U239" s="47">
        <v>5816.040639859732</v>
      </c>
      <c r="V239" s="50">
        <v>77088.95455889255</v>
      </c>
      <c r="X239" s="204"/>
      <c r="Y239" s="204"/>
    </row>
    <row r="240" spans="1:25" s="7" customFormat="1" ht="12.75">
      <c r="A240" s="27" t="s">
        <v>185</v>
      </c>
      <c r="B240" s="42" t="s">
        <v>326</v>
      </c>
      <c r="C240" s="364" t="s">
        <v>252</v>
      </c>
      <c r="D240" s="365"/>
      <c r="E240" s="366" t="s">
        <v>252</v>
      </c>
      <c r="F240" s="367"/>
      <c r="G240" s="368">
        <v>104174.68142412604</v>
      </c>
      <c r="H240" s="368">
        <v>114071.17709168763</v>
      </c>
      <c r="I240" s="368">
        <v>17824.37607001715</v>
      </c>
      <c r="J240" s="369"/>
      <c r="K240" s="368">
        <v>10</v>
      </c>
      <c r="L240" s="368">
        <v>10</v>
      </c>
      <c r="M240" s="368">
        <v>0</v>
      </c>
      <c r="N240" s="369"/>
      <c r="O240" s="369" t="s">
        <v>252</v>
      </c>
      <c r="P240" s="48"/>
      <c r="Q240" s="42" t="s">
        <v>251</v>
      </c>
      <c r="R240" s="45"/>
      <c r="S240" s="47">
        <v>104174.68142412604</v>
      </c>
      <c r="T240" s="47">
        <v>114071.17709168763</v>
      </c>
      <c r="U240" s="47">
        <v>17824.37607001715</v>
      </c>
      <c r="V240" s="50">
        <v>236070.2345858308</v>
      </c>
      <c r="X240" s="204"/>
      <c r="Y240" s="204"/>
    </row>
    <row r="241" spans="1:25" s="7" customFormat="1" ht="22.5">
      <c r="A241" s="27" t="s">
        <v>185</v>
      </c>
      <c r="B241" s="42" t="s">
        <v>326</v>
      </c>
      <c r="C241" s="364" t="s">
        <v>253</v>
      </c>
      <c r="D241" s="365"/>
      <c r="E241" s="366" t="s">
        <v>253</v>
      </c>
      <c r="F241" s="367"/>
      <c r="G241" s="368">
        <v>56911.65752359169</v>
      </c>
      <c r="H241" s="368">
        <v>62214.63903156481</v>
      </c>
      <c r="I241" s="368">
        <v>9721.448935936221</v>
      </c>
      <c r="J241" s="369"/>
      <c r="K241" s="368">
        <v>2</v>
      </c>
      <c r="L241" s="368">
        <v>2</v>
      </c>
      <c r="M241" s="368">
        <v>0</v>
      </c>
      <c r="N241" s="369"/>
      <c r="O241" s="369" t="s">
        <v>253</v>
      </c>
      <c r="P241" s="48"/>
      <c r="Q241" s="42" t="s">
        <v>251</v>
      </c>
      <c r="R241" s="45"/>
      <c r="S241" s="47">
        <v>56911.65752359169</v>
      </c>
      <c r="T241" s="47">
        <v>62214.63903156481</v>
      </c>
      <c r="U241" s="47">
        <v>9721.448935936221</v>
      </c>
      <c r="V241" s="50">
        <v>128847.74549109272</v>
      </c>
      <c r="X241" s="204"/>
      <c r="Y241" s="204"/>
    </row>
    <row r="242" spans="1:25" s="7" customFormat="1" ht="12.75">
      <c r="A242" s="27" t="s">
        <v>185</v>
      </c>
      <c r="B242" s="42" t="s">
        <v>327</v>
      </c>
      <c r="C242" s="364" t="s">
        <v>249</v>
      </c>
      <c r="D242" s="365"/>
      <c r="E242" s="366" t="s">
        <v>249</v>
      </c>
      <c r="F242" s="367"/>
      <c r="G242" s="368">
        <v>30239.008040492292</v>
      </c>
      <c r="H242" s="368">
        <v>33056.653975188674</v>
      </c>
      <c r="I242" s="368">
        <v>5165.320873270154</v>
      </c>
      <c r="J242" s="369"/>
      <c r="K242" s="368">
        <v>4</v>
      </c>
      <c r="L242" s="368">
        <v>4</v>
      </c>
      <c r="M242" s="368">
        <v>0</v>
      </c>
      <c r="N242" s="369"/>
      <c r="O242" s="369" t="s">
        <v>250</v>
      </c>
      <c r="P242" s="48"/>
      <c r="Q242" s="42" t="s">
        <v>251</v>
      </c>
      <c r="R242" s="45"/>
      <c r="S242" s="47">
        <v>30239.008040492292</v>
      </c>
      <c r="T242" s="47">
        <v>33056.653975188674</v>
      </c>
      <c r="U242" s="47">
        <v>5165.320873270154</v>
      </c>
      <c r="V242" s="50">
        <v>68460.98288895113</v>
      </c>
      <c r="X242" s="204"/>
      <c r="Y242" s="204"/>
    </row>
    <row r="243" spans="1:25" s="7" customFormat="1" ht="12.75">
      <c r="A243" s="27" t="s">
        <v>185</v>
      </c>
      <c r="B243" s="42" t="s">
        <v>327</v>
      </c>
      <c r="C243" s="364" t="s">
        <v>252</v>
      </c>
      <c r="D243" s="365"/>
      <c r="E243" s="366" t="s">
        <v>252</v>
      </c>
      <c r="F243" s="367"/>
      <c r="G243" s="368">
        <v>81436.59559011596</v>
      </c>
      <c r="H243" s="368">
        <v>89212.74663950337</v>
      </c>
      <c r="I243" s="368">
        <v>13940.081858395606</v>
      </c>
      <c r="J243" s="369"/>
      <c r="K243" s="368">
        <v>8</v>
      </c>
      <c r="L243" s="368">
        <v>8</v>
      </c>
      <c r="M243" s="368">
        <v>0</v>
      </c>
      <c r="N243" s="369"/>
      <c r="O243" s="369" t="s">
        <v>252</v>
      </c>
      <c r="P243" s="48"/>
      <c r="Q243" s="42" t="s">
        <v>251</v>
      </c>
      <c r="R243" s="45"/>
      <c r="S243" s="47">
        <v>81436.59559011596</v>
      </c>
      <c r="T243" s="47">
        <v>89212.74663950337</v>
      </c>
      <c r="U243" s="47">
        <v>13940.081858395606</v>
      </c>
      <c r="V243" s="50">
        <v>184589.42408801493</v>
      </c>
      <c r="X243" s="204"/>
      <c r="Y243" s="204"/>
    </row>
    <row r="244" spans="1:25" s="7" customFormat="1" ht="22.5">
      <c r="A244" s="27" t="s">
        <v>185</v>
      </c>
      <c r="B244" s="42" t="s">
        <v>327</v>
      </c>
      <c r="C244" s="364" t="s">
        <v>253</v>
      </c>
      <c r="D244" s="365"/>
      <c r="E244" s="366" t="s">
        <v>253</v>
      </c>
      <c r="F244" s="367"/>
      <c r="G244" s="368">
        <v>8844.313593845753</v>
      </c>
      <c r="H244" s="368">
        <v>9725.800733083574</v>
      </c>
      <c r="I244" s="368">
        <v>1519.7207065654325</v>
      </c>
      <c r="J244" s="369"/>
      <c r="K244" s="368">
        <v>2</v>
      </c>
      <c r="L244" s="368">
        <v>2</v>
      </c>
      <c r="M244" s="368">
        <v>0</v>
      </c>
      <c r="N244" s="369"/>
      <c r="O244" s="369" t="s">
        <v>253</v>
      </c>
      <c r="P244" s="48"/>
      <c r="Q244" s="42" t="s">
        <v>251</v>
      </c>
      <c r="R244" s="45"/>
      <c r="S244" s="47">
        <v>8844.313593845753</v>
      </c>
      <c r="T244" s="47">
        <v>9725.800733083574</v>
      </c>
      <c r="U244" s="47">
        <v>1519.7207065654325</v>
      </c>
      <c r="V244" s="50">
        <v>20089.835033494757</v>
      </c>
      <c r="X244" s="204"/>
      <c r="Y244" s="204"/>
    </row>
    <row r="245" spans="1:25" s="7" customFormat="1" ht="12.75">
      <c r="A245" s="27" t="s">
        <v>185</v>
      </c>
      <c r="B245" s="42" t="s">
        <v>327</v>
      </c>
      <c r="C245" s="364" t="s">
        <v>255</v>
      </c>
      <c r="D245" s="365"/>
      <c r="E245" s="366" t="s">
        <v>255</v>
      </c>
      <c r="F245" s="367"/>
      <c r="G245" s="368">
        <v>59192.27756004786</v>
      </c>
      <c r="H245" s="368">
        <v>65130.007426355136</v>
      </c>
      <c r="I245" s="368">
        <v>10176.994534537496</v>
      </c>
      <c r="J245" s="369"/>
      <c r="K245" s="368">
        <v>2</v>
      </c>
      <c r="L245" s="368">
        <v>2</v>
      </c>
      <c r="M245" s="368">
        <v>0</v>
      </c>
      <c r="N245" s="369"/>
      <c r="O245" s="369" t="s">
        <v>252</v>
      </c>
      <c r="P245" s="48"/>
      <c r="Q245" s="42" t="s">
        <v>251</v>
      </c>
      <c r="R245" s="45"/>
      <c r="S245" s="47">
        <v>59192.27756004786</v>
      </c>
      <c r="T245" s="47">
        <v>65130.007426355136</v>
      </c>
      <c r="U245" s="47">
        <v>10176.994534537496</v>
      </c>
      <c r="V245" s="50">
        <v>134499.2795209405</v>
      </c>
      <c r="X245" s="204"/>
      <c r="Y245" s="204"/>
    </row>
    <row r="246" spans="1:25" s="7" customFormat="1" ht="12.75">
      <c r="A246" s="27" t="s">
        <v>185</v>
      </c>
      <c r="B246" s="42" t="s">
        <v>328</v>
      </c>
      <c r="C246" s="364" t="s">
        <v>249</v>
      </c>
      <c r="D246" s="365"/>
      <c r="E246" s="366" t="s">
        <v>249</v>
      </c>
      <c r="F246" s="367"/>
      <c r="G246" s="368">
        <v>16345.213057579856</v>
      </c>
      <c r="H246" s="368">
        <v>18050.88209413869</v>
      </c>
      <c r="I246" s="368">
        <v>2820.5697446503546</v>
      </c>
      <c r="J246" s="369"/>
      <c r="K246" s="368">
        <v>2</v>
      </c>
      <c r="L246" s="368">
        <v>2</v>
      </c>
      <c r="M246" s="368">
        <v>0</v>
      </c>
      <c r="N246" s="369"/>
      <c r="O246" s="369" t="s">
        <v>250</v>
      </c>
      <c r="P246" s="48"/>
      <c r="Q246" s="42" t="s">
        <v>251</v>
      </c>
      <c r="R246" s="45"/>
      <c r="S246" s="47">
        <v>16345.213057579856</v>
      </c>
      <c r="T246" s="47">
        <v>18050.88209413869</v>
      </c>
      <c r="U246" s="47">
        <v>2820.5697446503546</v>
      </c>
      <c r="V246" s="50">
        <v>37216.6648963689</v>
      </c>
      <c r="X246" s="204"/>
      <c r="Y246" s="204"/>
    </row>
    <row r="247" spans="1:25" s="7" customFormat="1" ht="12.75">
      <c r="A247" s="27" t="s">
        <v>185</v>
      </c>
      <c r="B247" s="42" t="s">
        <v>328</v>
      </c>
      <c r="C247" s="364" t="s">
        <v>252</v>
      </c>
      <c r="D247" s="365"/>
      <c r="E247" s="366" t="s">
        <v>252</v>
      </c>
      <c r="F247" s="367"/>
      <c r="G247" s="368">
        <v>52826.218483624434</v>
      </c>
      <c r="H247" s="368">
        <v>57627.94192848682</v>
      </c>
      <c r="I247" s="368">
        <v>9004.747169820424</v>
      </c>
      <c r="J247" s="369"/>
      <c r="K247" s="368">
        <v>4</v>
      </c>
      <c r="L247" s="368">
        <v>4</v>
      </c>
      <c r="M247" s="368">
        <v>0</v>
      </c>
      <c r="N247" s="369"/>
      <c r="O247" s="369" t="s">
        <v>252</v>
      </c>
      <c r="P247" s="48"/>
      <c r="Q247" s="42" t="s">
        <v>251</v>
      </c>
      <c r="R247" s="45"/>
      <c r="S247" s="47">
        <v>52826.218483624434</v>
      </c>
      <c r="T247" s="47">
        <v>57627.94192848682</v>
      </c>
      <c r="U247" s="47">
        <v>9004.747169820424</v>
      </c>
      <c r="V247" s="50">
        <v>119458.90758193168</v>
      </c>
      <c r="X247" s="204"/>
      <c r="Y247" s="204"/>
    </row>
    <row r="248" spans="1:25" s="7" customFormat="1" ht="22.5">
      <c r="A248" s="27" t="s">
        <v>185</v>
      </c>
      <c r="B248" s="42" t="s">
        <v>328</v>
      </c>
      <c r="C248" s="364" t="s">
        <v>253</v>
      </c>
      <c r="D248" s="365"/>
      <c r="E248" s="366" t="s">
        <v>253</v>
      </c>
      <c r="F248" s="367"/>
      <c r="G248" s="368">
        <v>95095.43524243445</v>
      </c>
      <c r="H248" s="368">
        <v>103956.3497988984</v>
      </c>
      <c r="I248" s="368">
        <v>16243.86738985305</v>
      </c>
      <c r="J248" s="369"/>
      <c r="K248" s="368">
        <v>4</v>
      </c>
      <c r="L248" s="368">
        <v>4</v>
      </c>
      <c r="M248" s="368">
        <v>0</v>
      </c>
      <c r="N248" s="369"/>
      <c r="O248" s="369" t="s">
        <v>253</v>
      </c>
      <c r="P248" s="48"/>
      <c r="Q248" s="42" t="s">
        <v>251</v>
      </c>
      <c r="R248" s="45"/>
      <c r="S248" s="47">
        <v>95095.43524243445</v>
      </c>
      <c r="T248" s="47">
        <v>103956.3497988984</v>
      </c>
      <c r="U248" s="47">
        <v>16243.86738985305</v>
      </c>
      <c r="V248" s="50">
        <v>215295.6524311859</v>
      </c>
      <c r="X248" s="204"/>
      <c r="Y248" s="204"/>
    </row>
    <row r="249" spans="1:25" s="7" customFormat="1" ht="12.75">
      <c r="A249" s="27" t="s">
        <v>185</v>
      </c>
      <c r="B249" s="42" t="s">
        <v>329</v>
      </c>
      <c r="C249" s="364" t="s">
        <v>249</v>
      </c>
      <c r="D249" s="365"/>
      <c r="E249" s="366" t="s">
        <v>249</v>
      </c>
      <c r="F249" s="367"/>
      <c r="G249" s="368">
        <v>27897.119040661804</v>
      </c>
      <c r="H249" s="368">
        <v>30496.549681686964</v>
      </c>
      <c r="I249" s="368">
        <v>4765.287640780916</v>
      </c>
      <c r="J249" s="369"/>
      <c r="K249" s="368">
        <v>4</v>
      </c>
      <c r="L249" s="368">
        <v>4</v>
      </c>
      <c r="M249" s="368">
        <v>0</v>
      </c>
      <c r="N249" s="369"/>
      <c r="O249" s="369" t="s">
        <v>250</v>
      </c>
      <c r="P249" s="48"/>
      <c r="Q249" s="42" t="s">
        <v>251</v>
      </c>
      <c r="R249" s="45"/>
      <c r="S249" s="47">
        <v>27897.119040661804</v>
      </c>
      <c r="T249" s="47">
        <v>30496.549681686964</v>
      </c>
      <c r="U249" s="47">
        <v>4765.287640780916</v>
      </c>
      <c r="V249" s="50">
        <v>63158.956363129684</v>
      </c>
      <c r="X249" s="204"/>
      <c r="Y249" s="204"/>
    </row>
    <row r="250" spans="1:25" s="7" customFormat="1" ht="12.75">
      <c r="A250" s="27" t="s">
        <v>185</v>
      </c>
      <c r="B250" s="42" t="s">
        <v>329</v>
      </c>
      <c r="C250" s="364" t="s">
        <v>252</v>
      </c>
      <c r="D250" s="365"/>
      <c r="E250" s="366" t="s">
        <v>252</v>
      </c>
      <c r="F250" s="367"/>
      <c r="G250" s="368">
        <v>14333.253104397918</v>
      </c>
      <c r="H250" s="368">
        <v>15668.813857134952</v>
      </c>
      <c r="I250" s="368">
        <v>2448.355823804513</v>
      </c>
      <c r="J250" s="369"/>
      <c r="K250" s="368">
        <v>2</v>
      </c>
      <c r="L250" s="368">
        <v>2</v>
      </c>
      <c r="M250" s="368">
        <v>0</v>
      </c>
      <c r="N250" s="369"/>
      <c r="O250" s="369" t="s">
        <v>252</v>
      </c>
      <c r="P250" s="48"/>
      <c r="Q250" s="42" t="s">
        <v>251</v>
      </c>
      <c r="R250" s="45"/>
      <c r="S250" s="47">
        <v>14333.253104397918</v>
      </c>
      <c r="T250" s="47">
        <v>15668.813857134952</v>
      </c>
      <c r="U250" s="47">
        <v>2448.355823804513</v>
      </c>
      <c r="V250" s="50">
        <v>32450.42278533738</v>
      </c>
      <c r="X250" s="204"/>
      <c r="Y250" s="204"/>
    </row>
    <row r="251" spans="1:25" s="7" customFormat="1" ht="22.5">
      <c r="A251" s="27" t="s">
        <v>185</v>
      </c>
      <c r="B251" s="42" t="s">
        <v>329</v>
      </c>
      <c r="C251" s="364" t="s">
        <v>253</v>
      </c>
      <c r="D251" s="365"/>
      <c r="E251" s="366" t="s">
        <v>253</v>
      </c>
      <c r="F251" s="367"/>
      <c r="G251" s="368">
        <v>19216.507747620923</v>
      </c>
      <c r="H251" s="368">
        <v>21007.0861575225</v>
      </c>
      <c r="I251" s="368">
        <v>3282.4961866218696</v>
      </c>
      <c r="J251" s="369"/>
      <c r="K251" s="368">
        <v>2</v>
      </c>
      <c r="L251" s="368">
        <v>2</v>
      </c>
      <c r="M251" s="368">
        <v>0</v>
      </c>
      <c r="N251" s="369"/>
      <c r="O251" s="369" t="s">
        <v>253</v>
      </c>
      <c r="P251" s="48"/>
      <c r="Q251" s="42" t="s">
        <v>251</v>
      </c>
      <c r="R251" s="45"/>
      <c r="S251" s="47">
        <v>19216.507747620923</v>
      </c>
      <c r="T251" s="47">
        <v>21007.0861575225</v>
      </c>
      <c r="U251" s="47">
        <v>3282.4961866218696</v>
      </c>
      <c r="V251" s="50">
        <v>43506.0900917653</v>
      </c>
      <c r="X251" s="204"/>
      <c r="Y251" s="204"/>
    </row>
    <row r="252" spans="1:25" s="7" customFormat="1" ht="12.75">
      <c r="A252" s="27" t="s">
        <v>185</v>
      </c>
      <c r="B252" s="42" t="s">
        <v>329</v>
      </c>
      <c r="C252" s="364" t="s">
        <v>255</v>
      </c>
      <c r="D252" s="365"/>
      <c r="E252" s="366" t="s">
        <v>255</v>
      </c>
      <c r="F252" s="367"/>
      <c r="G252" s="368">
        <v>18885.145907842238</v>
      </c>
      <c r="H252" s="368">
        <v>20644.848293652165</v>
      </c>
      <c r="I252" s="368">
        <v>3225.8941239708033</v>
      </c>
      <c r="J252" s="369"/>
      <c r="K252" s="368">
        <v>2</v>
      </c>
      <c r="L252" s="368">
        <v>2</v>
      </c>
      <c r="M252" s="368">
        <v>0</v>
      </c>
      <c r="N252" s="369"/>
      <c r="O252" s="369" t="s">
        <v>252</v>
      </c>
      <c r="P252" s="48"/>
      <c r="Q252" s="42" t="s">
        <v>251</v>
      </c>
      <c r="R252" s="45"/>
      <c r="S252" s="47">
        <v>18885.145907842238</v>
      </c>
      <c r="T252" s="47">
        <v>20644.848293652165</v>
      </c>
      <c r="U252" s="47">
        <v>3225.8941239708033</v>
      </c>
      <c r="V252" s="50">
        <v>42755.8883254652</v>
      </c>
      <c r="X252" s="204"/>
      <c r="Y252" s="204"/>
    </row>
    <row r="253" spans="1:25" s="7" customFormat="1" ht="22.5">
      <c r="A253" s="27" t="s">
        <v>185</v>
      </c>
      <c r="B253" s="42" t="s">
        <v>330</v>
      </c>
      <c r="C253" s="364" t="s">
        <v>253</v>
      </c>
      <c r="D253" s="365"/>
      <c r="E253" s="366" t="s">
        <v>253</v>
      </c>
      <c r="F253" s="367"/>
      <c r="G253" s="368">
        <v>85686.53292707149</v>
      </c>
      <c r="H253" s="368">
        <v>54042.383761738995</v>
      </c>
      <c r="I253" s="368">
        <v>8444.479985642383</v>
      </c>
      <c r="J253" s="369"/>
      <c r="K253" s="368">
        <v>6</v>
      </c>
      <c r="L253" s="368">
        <v>4</v>
      </c>
      <c r="M253" s="368">
        <v>0</v>
      </c>
      <c r="N253" s="369"/>
      <c r="O253" s="369" t="s">
        <v>253</v>
      </c>
      <c r="P253" s="48"/>
      <c r="Q253" s="42" t="s">
        <v>251</v>
      </c>
      <c r="R253" s="45"/>
      <c r="S253" s="47">
        <v>85686.53292707149</v>
      </c>
      <c r="T253" s="47">
        <v>54042.383761738995</v>
      </c>
      <c r="U253" s="47">
        <v>8444.479985642383</v>
      </c>
      <c r="V253" s="50">
        <v>148173.39667445287</v>
      </c>
      <c r="X253" s="204"/>
      <c r="Y253" s="204"/>
    </row>
    <row r="254" spans="1:25" s="7" customFormat="1" ht="12.75">
      <c r="A254" s="27" t="s">
        <v>185</v>
      </c>
      <c r="B254" s="42" t="s">
        <v>331</v>
      </c>
      <c r="C254" s="364" t="s">
        <v>252</v>
      </c>
      <c r="D254" s="365"/>
      <c r="E254" s="366" t="s">
        <v>252</v>
      </c>
      <c r="F254" s="367"/>
      <c r="G254" s="368">
        <v>14333.275847146015</v>
      </c>
      <c r="H254" s="368">
        <v>15668.83871903364</v>
      </c>
      <c r="I254" s="368">
        <v>2448.3597086406594</v>
      </c>
      <c r="J254" s="369"/>
      <c r="K254" s="368">
        <v>2</v>
      </c>
      <c r="L254" s="368">
        <v>2</v>
      </c>
      <c r="M254" s="368">
        <v>0</v>
      </c>
      <c r="N254" s="369"/>
      <c r="O254" s="369" t="s">
        <v>252</v>
      </c>
      <c r="P254" s="48"/>
      <c r="Q254" s="42" t="s">
        <v>251</v>
      </c>
      <c r="R254" s="45"/>
      <c r="S254" s="47">
        <v>14333.275847146015</v>
      </c>
      <c r="T254" s="47">
        <v>15668.83871903364</v>
      </c>
      <c r="U254" s="47">
        <v>2448.3597086406594</v>
      </c>
      <c r="V254" s="50">
        <v>32450.474274820313</v>
      </c>
      <c r="X254" s="204"/>
      <c r="Y254" s="204"/>
    </row>
    <row r="255" spans="1:25" s="7" customFormat="1" ht="22.5">
      <c r="A255" s="27" t="s">
        <v>185</v>
      </c>
      <c r="B255" s="42" t="s">
        <v>331</v>
      </c>
      <c r="C255" s="364" t="s">
        <v>253</v>
      </c>
      <c r="D255" s="364"/>
      <c r="E255" s="366" t="s">
        <v>253</v>
      </c>
      <c r="F255" s="367"/>
      <c r="G255" s="368">
        <v>30453.927010012438</v>
      </c>
      <c r="H255" s="368">
        <v>33291.59891778131</v>
      </c>
      <c r="I255" s="368">
        <v>5202.032574852349</v>
      </c>
      <c r="J255" s="369"/>
      <c r="K255" s="368">
        <v>2</v>
      </c>
      <c r="L255" s="368">
        <v>2</v>
      </c>
      <c r="M255" s="368">
        <v>0</v>
      </c>
      <c r="N255" s="369"/>
      <c r="O255" s="369" t="s">
        <v>253</v>
      </c>
      <c r="P255" s="48"/>
      <c r="Q255" s="42" t="s">
        <v>251</v>
      </c>
      <c r="R255" s="45"/>
      <c r="S255" s="47">
        <v>30453.927010012438</v>
      </c>
      <c r="T255" s="47">
        <v>33291.59891778131</v>
      </c>
      <c r="U255" s="47">
        <v>5202.032574852349</v>
      </c>
      <c r="V255" s="50">
        <v>68947.55850264609</v>
      </c>
      <c r="X255" s="204"/>
      <c r="Y255" s="204"/>
    </row>
    <row r="256" spans="1:25" s="7" customFormat="1" ht="12.75">
      <c r="A256" s="27" t="s">
        <v>185</v>
      </c>
      <c r="B256" s="42" t="s">
        <v>331</v>
      </c>
      <c r="C256" s="364" t="s">
        <v>255</v>
      </c>
      <c r="D256" s="365"/>
      <c r="E256" s="366" t="s">
        <v>255</v>
      </c>
      <c r="F256" s="367"/>
      <c r="G256" s="368">
        <v>46043.69420404195</v>
      </c>
      <c r="H256" s="368">
        <v>50334.00781547714</v>
      </c>
      <c r="I256" s="368">
        <v>7865.0217109017985</v>
      </c>
      <c r="J256" s="369"/>
      <c r="K256" s="368">
        <v>2</v>
      </c>
      <c r="L256" s="368">
        <v>2</v>
      </c>
      <c r="M256" s="368">
        <v>0</v>
      </c>
      <c r="N256" s="369"/>
      <c r="O256" s="369" t="s">
        <v>252</v>
      </c>
      <c r="P256" s="48"/>
      <c r="Q256" s="42" t="s">
        <v>251</v>
      </c>
      <c r="R256" s="45"/>
      <c r="S256" s="47">
        <v>46043.69420404195</v>
      </c>
      <c r="T256" s="47">
        <v>50334.00781547714</v>
      </c>
      <c r="U256" s="47">
        <v>7865.0217109017985</v>
      </c>
      <c r="V256" s="50">
        <v>104242.72373042088</v>
      </c>
      <c r="X256" s="204"/>
      <c r="Y256" s="204"/>
    </row>
    <row r="257" spans="1:25" s="7" customFormat="1" ht="12.75">
      <c r="A257" s="27" t="s">
        <v>185</v>
      </c>
      <c r="B257" s="42" t="s">
        <v>332</v>
      </c>
      <c r="C257" s="364" t="s">
        <v>249</v>
      </c>
      <c r="D257" s="365"/>
      <c r="E257" s="366" t="s">
        <v>249</v>
      </c>
      <c r="F257" s="367"/>
      <c r="G257" s="368">
        <v>11336.782328828926</v>
      </c>
      <c r="H257" s="368">
        <v>12393.134395622536</v>
      </c>
      <c r="I257" s="368">
        <v>1936.5092373535067</v>
      </c>
      <c r="J257" s="369"/>
      <c r="K257" s="368">
        <v>2</v>
      </c>
      <c r="L257" s="368">
        <v>2</v>
      </c>
      <c r="M257" s="368">
        <v>0</v>
      </c>
      <c r="N257" s="369"/>
      <c r="O257" s="369" t="s">
        <v>250</v>
      </c>
      <c r="P257" s="48"/>
      <c r="Q257" s="42" t="s">
        <v>251</v>
      </c>
      <c r="R257" s="45"/>
      <c r="S257" s="47">
        <v>11336.782328828926</v>
      </c>
      <c r="T257" s="47">
        <v>12393.134395622536</v>
      </c>
      <c r="U257" s="47">
        <v>1936.5092373535067</v>
      </c>
      <c r="V257" s="50">
        <v>25666.42596180497</v>
      </c>
      <c r="X257" s="204"/>
      <c r="Y257" s="204"/>
    </row>
    <row r="258" spans="1:25" s="7" customFormat="1" ht="12.75">
      <c r="A258" s="27" t="s">
        <v>185</v>
      </c>
      <c r="B258" s="42" t="s">
        <v>332</v>
      </c>
      <c r="C258" s="364" t="s">
        <v>252</v>
      </c>
      <c r="D258" s="365"/>
      <c r="E258" s="366" t="s">
        <v>252</v>
      </c>
      <c r="F258" s="367"/>
      <c r="G258" s="368">
        <v>153655.35069163496</v>
      </c>
      <c r="H258" s="368">
        <v>167972.83007590857</v>
      </c>
      <c r="I258" s="368">
        <v>26246.865940653606</v>
      </c>
      <c r="J258" s="369"/>
      <c r="K258" s="368">
        <v>14</v>
      </c>
      <c r="L258" s="368">
        <v>14</v>
      </c>
      <c r="M258" s="368">
        <v>0</v>
      </c>
      <c r="N258" s="369"/>
      <c r="O258" s="369" t="s">
        <v>252</v>
      </c>
      <c r="P258" s="48"/>
      <c r="Q258" s="42" t="s">
        <v>251</v>
      </c>
      <c r="R258" s="45"/>
      <c r="S258" s="47">
        <v>153655.35069163496</v>
      </c>
      <c r="T258" s="47">
        <v>167972.83007590857</v>
      </c>
      <c r="U258" s="47">
        <v>26246.865940653606</v>
      </c>
      <c r="V258" s="50">
        <v>347875.0467081971</v>
      </c>
      <c r="X258" s="204"/>
      <c r="Y258" s="204"/>
    </row>
    <row r="259" spans="1:25" s="7" customFormat="1" ht="22.5">
      <c r="A259" s="27" t="s">
        <v>185</v>
      </c>
      <c r="B259" s="42" t="s">
        <v>332</v>
      </c>
      <c r="C259" s="364" t="s">
        <v>253</v>
      </c>
      <c r="D259" s="365"/>
      <c r="E259" s="366" t="s">
        <v>253</v>
      </c>
      <c r="F259" s="367"/>
      <c r="G259" s="368">
        <v>30190.065646586754</v>
      </c>
      <c r="H259" s="368">
        <v>33003.15116921414</v>
      </c>
      <c r="I259" s="368">
        <v>5156.960705883394</v>
      </c>
      <c r="J259" s="369"/>
      <c r="K259" s="368">
        <v>4</v>
      </c>
      <c r="L259" s="368">
        <v>4</v>
      </c>
      <c r="M259" s="368">
        <v>0</v>
      </c>
      <c r="N259" s="369"/>
      <c r="O259" s="369" t="s">
        <v>253</v>
      </c>
      <c r="P259" s="48"/>
      <c r="Q259" s="42" t="s">
        <v>251</v>
      </c>
      <c r="R259" s="45"/>
      <c r="S259" s="47">
        <v>30190.065646586754</v>
      </c>
      <c r="T259" s="47">
        <v>33003.15116921414</v>
      </c>
      <c r="U259" s="47">
        <v>5156.960705883394</v>
      </c>
      <c r="V259" s="50">
        <v>68350.1775216843</v>
      </c>
      <c r="X259" s="204"/>
      <c r="Y259" s="204"/>
    </row>
    <row r="260" spans="1:25" s="7" customFormat="1" ht="12.75">
      <c r="A260" s="27" t="s">
        <v>185</v>
      </c>
      <c r="B260" s="42" t="s">
        <v>333</v>
      </c>
      <c r="C260" s="364" t="s">
        <v>249</v>
      </c>
      <c r="D260" s="365"/>
      <c r="E260" s="366" t="s">
        <v>249</v>
      </c>
      <c r="F260" s="367"/>
      <c r="G260" s="368">
        <v>10390.00172553541</v>
      </c>
      <c r="H260" s="368">
        <v>11358.133553280599</v>
      </c>
      <c r="I260" s="368">
        <v>1774.7835085845384</v>
      </c>
      <c r="J260" s="369"/>
      <c r="K260" s="368">
        <v>2</v>
      </c>
      <c r="L260" s="368">
        <v>2</v>
      </c>
      <c r="M260" s="368">
        <v>0</v>
      </c>
      <c r="N260" s="369"/>
      <c r="O260" s="369" t="s">
        <v>250</v>
      </c>
      <c r="P260" s="48"/>
      <c r="Q260" s="42" t="s">
        <v>251</v>
      </c>
      <c r="R260" s="45"/>
      <c r="S260" s="47">
        <v>10390.00172553541</v>
      </c>
      <c r="T260" s="47">
        <v>11358.133553280599</v>
      </c>
      <c r="U260" s="47">
        <v>1774.7835085845384</v>
      </c>
      <c r="V260" s="50">
        <v>23522.918787400547</v>
      </c>
      <c r="X260" s="204"/>
      <c r="Y260" s="204"/>
    </row>
    <row r="261" spans="1:25" s="7" customFormat="1" ht="12.75">
      <c r="A261" s="27" t="s">
        <v>185</v>
      </c>
      <c r="B261" s="42" t="s">
        <v>333</v>
      </c>
      <c r="C261" s="364" t="s">
        <v>252</v>
      </c>
      <c r="D261" s="365"/>
      <c r="E261" s="366" t="s">
        <v>252</v>
      </c>
      <c r="F261" s="367"/>
      <c r="G261" s="368">
        <v>119297.81291269371</v>
      </c>
      <c r="H261" s="368">
        <v>130525.04269271423</v>
      </c>
      <c r="I261" s="368">
        <v>20395.401422394167</v>
      </c>
      <c r="J261" s="369"/>
      <c r="K261" s="368">
        <v>12</v>
      </c>
      <c r="L261" s="368">
        <v>12</v>
      </c>
      <c r="M261" s="368">
        <v>0</v>
      </c>
      <c r="N261" s="369"/>
      <c r="O261" s="369" t="s">
        <v>252</v>
      </c>
      <c r="P261" s="48"/>
      <c r="Q261" s="42" t="s">
        <v>251</v>
      </c>
      <c r="R261" s="45"/>
      <c r="S261" s="47">
        <v>119297.81291269371</v>
      </c>
      <c r="T261" s="47">
        <v>130525.04269271423</v>
      </c>
      <c r="U261" s="47">
        <v>20395.401422394167</v>
      </c>
      <c r="V261" s="50">
        <v>270218.2570278021</v>
      </c>
      <c r="X261" s="204"/>
      <c r="Y261" s="204"/>
    </row>
    <row r="262" spans="1:25" s="7" customFormat="1" ht="22.5">
      <c r="A262" s="27" t="s">
        <v>185</v>
      </c>
      <c r="B262" s="42" t="s">
        <v>333</v>
      </c>
      <c r="C262" s="364" t="s">
        <v>253</v>
      </c>
      <c r="D262" s="365"/>
      <c r="E262" s="366" t="s">
        <v>253</v>
      </c>
      <c r="F262" s="367"/>
      <c r="G262" s="368">
        <v>78006.69352130727</v>
      </c>
      <c r="H262" s="368">
        <v>77637.89191536776</v>
      </c>
      <c r="I262" s="368">
        <v>12131.434233124084</v>
      </c>
      <c r="J262" s="369"/>
      <c r="K262" s="368">
        <v>3</v>
      </c>
      <c r="L262" s="368">
        <v>2</v>
      </c>
      <c r="M262" s="368">
        <v>0</v>
      </c>
      <c r="N262" s="369"/>
      <c r="O262" s="369" t="s">
        <v>253</v>
      </c>
      <c r="P262" s="48"/>
      <c r="Q262" s="42" t="s">
        <v>251</v>
      </c>
      <c r="R262" s="45"/>
      <c r="S262" s="47">
        <v>78006.69352130727</v>
      </c>
      <c r="T262" s="47">
        <v>77637.89191536776</v>
      </c>
      <c r="U262" s="47">
        <v>12131.434233124084</v>
      </c>
      <c r="V262" s="50">
        <v>167776.0196697991</v>
      </c>
      <c r="X262" s="204"/>
      <c r="Y262" s="204"/>
    </row>
    <row r="263" spans="1:25" s="7" customFormat="1" ht="12.75">
      <c r="A263" s="27" t="s">
        <v>185</v>
      </c>
      <c r="B263" s="42" t="s">
        <v>334</v>
      </c>
      <c r="C263" s="364" t="s">
        <v>249</v>
      </c>
      <c r="D263" s="365"/>
      <c r="E263" s="366" t="s">
        <v>249</v>
      </c>
      <c r="F263" s="367"/>
      <c r="G263" s="368">
        <v>22797.262464559444</v>
      </c>
      <c r="H263" s="368">
        <v>27842.218792161326</v>
      </c>
      <c r="I263" s="368">
        <v>4350.530879297338</v>
      </c>
      <c r="J263" s="369"/>
      <c r="K263" s="368">
        <v>4</v>
      </c>
      <c r="L263" s="368">
        <v>5</v>
      </c>
      <c r="M263" s="368">
        <v>0</v>
      </c>
      <c r="N263" s="369"/>
      <c r="O263" s="369" t="s">
        <v>250</v>
      </c>
      <c r="P263" s="48"/>
      <c r="Q263" s="42" t="s">
        <v>251</v>
      </c>
      <c r="R263" s="45"/>
      <c r="S263" s="47">
        <v>22797.262464559444</v>
      </c>
      <c r="T263" s="47">
        <v>27842.218792161326</v>
      </c>
      <c r="U263" s="47">
        <v>4350.530879297338</v>
      </c>
      <c r="V263" s="50">
        <v>54990.01213601811</v>
      </c>
      <c r="X263" s="204"/>
      <c r="Y263" s="204"/>
    </row>
    <row r="264" spans="1:25" s="7" customFormat="1" ht="12.75">
      <c r="A264" s="27" t="s">
        <v>185</v>
      </c>
      <c r="B264" s="42" t="s">
        <v>334</v>
      </c>
      <c r="C264" s="364" t="s">
        <v>252</v>
      </c>
      <c r="D264" s="365"/>
      <c r="E264" s="366" t="s">
        <v>252</v>
      </c>
      <c r="F264" s="367"/>
      <c r="G264" s="368">
        <v>24549.932346683272</v>
      </c>
      <c r="H264" s="368">
        <v>26837.474880521535</v>
      </c>
      <c r="I264" s="368">
        <v>4193.532996118374</v>
      </c>
      <c r="J264" s="369"/>
      <c r="K264" s="368">
        <v>4</v>
      </c>
      <c r="L264" s="368">
        <v>4</v>
      </c>
      <c r="M264" s="368">
        <v>0</v>
      </c>
      <c r="N264" s="369"/>
      <c r="O264" s="369" t="s">
        <v>252</v>
      </c>
      <c r="P264" s="48"/>
      <c r="Q264" s="42" t="s">
        <v>251</v>
      </c>
      <c r="R264" s="45"/>
      <c r="S264" s="47">
        <v>24549.932346683272</v>
      </c>
      <c r="T264" s="47">
        <v>26837.474880521535</v>
      </c>
      <c r="U264" s="47">
        <v>4193.532996118374</v>
      </c>
      <c r="V264" s="50">
        <v>55580.94022332318</v>
      </c>
      <c r="X264" s="204"/>
      <c r="Y264" s="204"/>
    </row>
    <row r="265" spans="1:25" s="7" customFormat="1" ht="22.5">
      <c r="A265" s="27" t="s">
        <v>185</v>
      </c>
      <c r="B265" s="42" t="s">
        <v>334</v>
      </c>
      <c r="C265" s="364" t="s">
        <v>253</v>
      </c>
      <c r="D265" s="365"/>
      <c r="E265" s="366" t="s">
        <v>253</v>
      </c>
      <c r="F265" s="367"/>
      <c r="G265" s="368">
        <v>112552.70045373142</v>
      </c>
      <c r="H265" s="368">
        <v>123040.26864538276</v>
      </c>
      <c r="I265" s="368">
        <v>19225.85596121682</v>
      </c>
      <c r="J265" s="369"/>
      <c r="K265" s="368">
        <v>6</v>
      </c>
      <c r="L265" s="368">
        <v>6</v>
      </c>
      <c r="M265" s="368">
        <v>0</v>
      </c>
      <c r="N265" s="369"/>
      <c r="O265" s="369" t="s">
        <v>253</v>
      </c>
      <c r="P265" s="48"/>
      <c r="Q265" s="42" t="s">
        <v>251</v>
      </c>
      <c r="R265" s="45"/>
      <c r="S265" s="47">
        <v>112552.70045373142</v>
      </c>
      <c r="T265" s="47">
        <v>123040.26864538276</v>
      </c>
      <c r="U265" s="47">
        <v>19225.85596121682</v>
      </c>
      <c r="V265" s="50">
        <v>254818.825060331</v>
      </c>
      <c r="X265" s="204"/>
      <c r="Y265" s="204"/>
    </row>
    <row r="266" spans="1:25" s="7" customFormat="1" ht="22.5">
      <c r="A266" s="27" t="s">
        <v>185</v>
      </c>
      <c r="B266" s="42" t="s">
        <v>335</v>
      </c>
      <c r="C266" s="364" t="s">
        <v>249</v>
      </c>
      <c r="D266" s="365"/>
      <c r="E266" s="366" t="s">
        <v>249</v>
      </c>
      <c r="F266" s="367"/>
      <c r="G266" s="368">
        <v>13584.857492757763</v>
      </c>
      <c r="H266" s="368">
        <v>14850.683357040161</v>
      </c>
      <c r="I266" s="368">
        <v>2320.5175207394054</v>
      </c>
      <c r="J266" s="369"/>
      <c r="K266" s="368">
        <v>2</v>
      </c>
      <c r="L266" s="368">
        <v>2</v>
      </c>
      <c r="M266" s="368">
        <v>0</v>
      </c>
      <c r="N266" s="369"/>
      <c r="O266" s="369" t="s">
        <v>250</v>
      </c>
      <c r="P266" s="48"/>
      <c r="Q266" s="42" t="s">
        <v>251</v>
      </c>
      <c r="R266" s="45"/>
      <c r="S266" s="47">
        <v>13584.857492757763</v>
      </c>
      <c r="T266" s="47">
        <v>14850.683357040161</v>
      </c>
      <c r="U266" s="47">
        <v>2320.5175207394054</v>
      </c>
      <c r="V266" s="50">
        <v>30756.05837053733</v>
      </c>
      <c r="X266" s="204"/>
      <c r="Y266" s="204"/>
    </row>
    <row r="267" spans="1:25" s="7" customFormat="1" ht="22.5">
      <c r="A267" s="27" t="s">
        <v>185</v>
      </c>
      <c r="B267" s="42" t="s">
        <v>335</v>
      </c>
      <c r="C267" s="364" t="s">
        <v>252</v>
      </c>
      <c r="D267" s="365"/>
      <c r="E267" s="366" t="s">
        <v>252</v>
      </c>
      <c r="F267" s="367"/>
      <c r="G267" s="368">
        <v>79959.40861569556</v>
      </c>
      <c r="H267" s="368">
        <v>86962.44646554101</v>
      </c>
      <c r="I267" s="368">
        <v>13588.457569124963</v>
      </c>
      <c r="J267" s="369"/>
      <c r="K267" s="368">
        <v>10</v>
      </c>
      <c r="L267" s="368">
        <v>10</v>
      </c>
      <c r="M267" s="368">
        <v>0</v>
      </c>
      <c r="N267" s="369"/>
      <c r="O267" s="369" t="s">
        <v>252</v>
      </c>
      <c r="P267" s="48"/>
      <c r="Q267" s="42" t="s">
        <v>251</v>
      </c>
      <c r="R267" s="45"/>
      <c r="S267" s="47">
        <v>79959.40861569556</v>
      </c>
      <c r="T267" s="47">
        <v>86962.44646554101</v>
      </c>
      <c r="U267" s="47">
        <v>13588.457569124963</v>
      </c>
      <c r="V267" s="50">
        <v>180510.31265036153</v>
      </c>
      <c r="X267" s="204"/>
      <c r="Y267" s="204"/>
    </row>
    <row r="268" spans="1:25" s="7" customFormat="1" ht="22.5">
      <c r="A268" s="27" t="s">
        <v>185</v>
      </c>
      <c r="B268" s="42" t="s">
        <v>335</v>
      </c>
      <c r="C268" s="364" t="s">
        <v>253</v>
      </c>
      <c r="D268" s="365"/>
      <c r="E268" s="366" t="s">
        <v>253</v>
      </c>
      <c r="F268" s="367"/>
      <c r="G268" s="368">
        <v>32296.248805136096</v>
      </c>
      <c r="H268" s="368">
        <v>35305.58674472325</v>
      </c>
      <c r="I268" s="368">
        <v>5516.731496552752</v>
      </c>
      <c r="J268" s="369"/>
      <c r="K268" s="368">
        <v>2</v>
      </c>
      <c r="L268" s="368">
        <v>2</v>
      </c>
      <c r="M268" s="368">
        <v>0</v>
      </c>
      <c r="N268" s="369"/>
      <c r="O268" s="369" t="s">
        <v>253</v>
      </c>
      <c r="P268" s="48"/>
      <c r="Q268" s="42" t="s">
        <v>251</v>
      </c>
      <c r="R268" s="45"/>
      <c r="S268" s="47">
        <v>32296.248805136096</v>
      </c>
      <c r="T268" s="47">
        <v>35305.58674472325</v>
      </c>
      <c r="U268" s="47">
        <v>5516.731496552752</v>
      </c>
      <c r="V268" s="50">
        <v>73118.56704641209</v>
      </c>
      <c r="X268" s="204"/>
      <c r="Y268" s="204"/>
    </row>
    <row r="269" spans="1:25" s="7" customFormat="1" ht="12.75">
      <c r="A269" s="27" t="s">
        <v>185</v>
      </c>
      <c r="B269" s="42" t="s">
        <v>336</v>
      </c>
      <c r="C269" s="364" t="s">
        <v>249</v>
      </c>
      <c r="D269" s="365"/>
      <c r="E269" s="366" t="s">
        <v>249</v>
      </c>
      <c r="F269" s="367"/>
      <c r="G269" s="368">
        <v>170943.8647120494</v>
      </c>
      <c r="H269" s="368">
        <v>184013.18014702282</v>
      </c>
      <c r="I269" s="368">
        <v>28753.27675582789</v>
      </c>
      <c r="J269" s="369"/>
      <c r="K269" s="368">
        <v>22</v>
      </c>
      <c r="L269" s="368">
        <v>38</v>
      </c>
      <c r="M269" s="368">
        <v>0</v>
      </c>
      <c r="N269" s="369"/>
      <c r="O269" s="369" t="s">
        <v>250</v>
      </c>
      <c r="P269" s="48"/>
      <c r="Q269" s="42" t="s">
        <v>251</v>
      </c>
      <c r="R269" s="45"/>
      <c r="S269" s="47">
        <v>170943.8647120494</v>
      </c>
      <c r="T269" s="47">
        <v>184013.18014702282</v>
      </c>
      <c r="U269" s="47">
        <v>28753.27675582789</v>
      </c>
      <c r="V269" s="50">
        <v>383710.3216149001</v>
      </c>
      <c r="X269" s="204"/>
      <c r="Y269" s="204"/>
    </row>
    <row r="270" spans="1:25" s="7" customFormat="1" ht="12.75">
      <c r="A270" s="27" t="s">
        <v>185</v>
      </c>
      <c r="B270" s="42" t="s">
        <v>336</v>
      </c>
      <c r="C270" s="364" t="s">
        <v>252</v>
      </c>
      <c r="D270" s="365"/>
      <c r="E270" s="366" t="s">
        <v>252</v>
      </c>
      <c r="F270" s="367"/>
      <c r="G270" s="368">
        <v>176714.33670129892</v>
      </c>
      <c r="H270" s="368">
        <v>193396.16015911064</v>
      </c>
      <c r="I270" s="368">
        <v>30219.429456772486</v>
      </c>
      <c r="J270" s="369"/>
      <c r="K270" s="368">
        <v>18</v>
      </c>
      <c r="L270" s="368">
        <v>18</v>
      </c>
      <c r="M270" s="368">
        <v>0</v>
      </c>
      <c r="N270" s="369"/>
      <c r="O270" s="369" t="s">
        <v>252</v>
      </c>
      <c r="P270" s="48"/>
      <c r="Q270" s="42" t="s">
        <v>251</v>
      </c>
      <c r="R270" s="45"/>
      <c r="S270" s="47">
        <v>176714.33670129892</v>
      </c>
      <c r="T270" s="47">
        <v>193396.16015911064</v>
      </c>
      <c r="U270" s="47">
        <v>30219.429456772486</v>
      </c>
      <c r="V270" s="50">
        <v>400329.926317182</v>
      </c>
      <c r="X270" s="204"/>
      <c r="Y270" s="204"/>
    </row>
    <row r="271" spans="1:25" s="7" customFormat="1" ht="22.5">
      <c r="A271" s="27" t="s">
        <v>185</v>
      </c>
      <c r="B271" s="42" t="s">
        <v>336</v>
      </c>
      <c r="C271" s="364" t="s">
        <v>253</v>
      </c>
      <c r="D271" s="365"/>
      <c r="E271" s="366" t="s">
        <v>253</v>
      </c>
      <c r="F271" s="367"/>
      <c r="G271" s="368">
        <v>54752.43827647928</v>
      </c>
      <c r="H271" s="368">
        <v>108640.48068293095</v>
      </c>
      <c r="I271" s="368">
        <v>16975.793828826056</v>
      </c>
      <c r="J271" s="369"/>
      <c r="K271" s="368">
        <v>4</v>
      </c>
      <c r="L271" s="368">
        <v>4</v>
      </c>
      <c r="M271" s="368">
        <v>0</v>
      </c>
      <c r="N271" s="369"/>
      <c r="O271" s="369" t="s">
        <v>253</v>
      </c>
      <c r="P271" s="48"/>
      <c r="Q271" s="42" t="s">
        <v>251</v>
      </c>
      <c r="R271" s="45"/>
      <c r="S271" s="47">
        <v>54752.43827647928</v>
      </c>
      <c r="T271" s="47">
        <v>108640.48068293095</v>
      </c>
      <c r="U271" s="47">
        <v>16975.793828826056</v>
      </c>
      <c r="V271" s="50">
        <v>180368.71278823627</v>
      </c>
      <c r="X271" s="204"/>
      <c r="Y271" s="204"/>
    </row>
    <row r="272" spans="1:25" s="7" customFormat="1" ht="12.75">
      <c r="A272" s="27" t="s">
        <v>185</v>
      </c>
      <c r="B272" s="42" t="s">
        <v>337</v>
      </c>
      <c r="C272" s="364" t="s">
        <v>249</v>
      </c>
      <c r="D272" s="365"/>
      <c r="E272" s="366" t="s">
        <v>249</v>
      </c>
      <c r="F272" s="367"/>
      <c r="G272" s="368">
        <v>19550.735173659872</v>
      </c>
      <c r="H272" s="368">
        <v>21372.4566206274</v>
      </c>
      <c r="I272" s="368">
        <v>3339.587738627364</v>
      </c>
      <c r="J272" s="369"/>
      <c r="K272" s="368">
        <v>4</v>
      </c>
      <c r="L272" s="368">
        <v>4</v>
      </c>
      <c r="M272" s="368">
        <v>0</v>
      </c>
      <c r="N272" s="369"/>
      <c r="O272" s="369" t="s">
        <v>250</v>
      </c>
      <c r="P272" s="48"/>
      <c r="Q272" s="42" t="s">
        <v>251</v>
      </c>
      <c r="R272" s="45"/>
      <c r="S272" s="47">
        <v>19550.735173659872</v>
      </c>
      <c r="T272" s="47">
        <v>21372.4566206274</v>
      </c>
      <c r="U272" s="47">
        <v>3339.587738627364</v>
      </c>
      <c r="V272" s="50">
        <v>44262.77953291463</v>
      </c>
      <c r="X272" s="204"/>
      <c r="Y272" s="204"/>
    </row>
    <row r="273" spans="1:25" s="7" customFormat="1" ht="12.75">
      <c r="A273" s="27" t="s">
        <v>185</v>
      </c>
      <c r="B273" s="42" t="s">
        <v>337</v>
      </c>
      <c r="C273" s="364" t="s">
        <v>252</v>
      </c>
      <c r="D273" s="365"/>
      <c r="E273" s="366" t="s">
        <v>252</v>
      </c>
      <c r="F273" s="367"/>
      <c r="G273" s="368">
        <v>39309.68020615117</v>
      </c>
      <c r="H273" s="368">
        <v>42972.523923734756</v>
      </c>
      <c r="I273" s="368">
        <v>6714.741152173776</v>
      </c>
      <c r="J273" s="369"/>
      <c r="K273" s="368">
        <v>4</v>
      </c>
      <c r="L273" s="368">
        <v>4</v>
      </c>
      <c r="M273" s="368">
        <v>0</v>
      </c>
      <c r="N273" s="369"/>
      <c r="O273" s="369" t="s">
        <v>252</v>
      </c>
      <c r="P273" s="48"/>
      <c r="Q273" s="42" t="s">
        <v>251</v>
      </c>
      <c r="R273" s="45"/>
      <c r="S273" s="47">
        <v>39309.68020615117</v>
      </c>
      <c r="T273" s="47">
        <v>42972.523923734756</v>
      </c>
      <c r="U273" s="47">
        <v>6714.741152173776</v>
      </c>
      <c r="V273" s="50">
        <v>88996.9452820597</v>
      </c>
      <c r="X273" s="204"/>
      <c r="Y273" s="204"/>
    </row>
    <row r="274" spans="1:25" s="7" customFormat="1" ht="22.5">
      <c r="A274" s="27" t="s">
        <v>185</v>
      </c>
      <c r="B274" s="42" t="s">
        <v>337</v>
      </c>
      <c r="C274" s="364" t="s">
        <v>253</v>
      </c>
      <c r="D274" s="365"/>
      <c r="E274" s="366" t="s">
        <v>253</v>
      </c>
      <c r="F274" s="367"/>
      <c r="G274" s="368">
        <v>36250.55315957392</v>
      </c>
      <c r="H274" s="368">
        <v>39628.349931339515</v>
      </c>
      <c r="I274" s="368">
        <v>6192.191842139811</v>
      </c>
      <c r="J274" s="369"/>
      <c r="K274" s="368">
        <v>2</v>
      </c>
      <c r="L274" s="368">
        <v>2</v>
      </c>
      <c r="M274" s="368">
        <v>0</v>
      </c>
      <c r="N274" s="369"/>
      <c r="O274" s="369" t="s">
        <v>253</v>
      </c>
      <c r="P274" s="48"/>
      <c r="Q274" s="42" t="s">
        <v>251</v>
      </c>
      <c r="R274" s="45"/>
      <c r="S274" s="47">
        <v>36250.55315957392</v>
      </c>
      <c r="T274" s="47">
        <v>39628.349931339515</v>
      </c>
      <c r="U274" s="47">
        <v>6192.191842139811</v>
      </c>
      <c r="V274" s="50">
        <v>82071.09493305325</v>
      </c>
      <c r="X274" s="204"/>
      <c r="Y274" s="204"/>
    </row>
    <row r="275" spans="1:25" s="7" customFormat="1" ht="12.75">
      <c r="A275" s="27" t="s">
        <v>185</v>
      </c>
      <c r="B275" s="42" t="s">
        <v>338</v>
      </c>
      <c r="C275" s="364" t="s">
        <v>249</v>
      </c>
      <c r="D275" s="365"/>
      <c r="E275" s="366" t="s">
        <v>249</v>
      </c>
      <c r="F275" s="367"/>
      <c r="G275" s="368">
        <v>13134.937707147486</v>
      </c>
      <c r="H275" s="368">
        <v>14358.840415314227</v>
      </c>
      <c r="I275" s="368">
        <v>2243.6638072578653</v>
      </c>
      <c r="J275" s="369"/>
      <c r="K275" s="368">
        <v>2</v>
      </c>
      <c r="L275" s="368">
        <v>2</v>
      </c>
      <c r="M275" s="368">
        <v>0</v>
      </c>
      <c r="N275" s="369"/>
      <c r="O275" s="369" t="s">
        <v>250</v>
      </c>
      <c r="P275" s="48"/>
      <c r="Q275" s="42" t="s">
        <v>251</v>
      </c>
      <c r="R275" s="45"/>
      <c r="S275" s="47">
        <v>13134.937707147486</v>
      </c>
      <c r="T275" s="47">
        <v>14358.840415314227</v>
      </c>
      <c r="U275" s="47">
        <v>2243.6638072578653</v>
      </c>
      <c r="V275" s="50">
        <v>29737.44192971958</v>
      </c>
      <c r="X275" s="204"/>
      <c r="Y275" s="204"/>
    </row>
    <row r="276" spans="1:25" s="7" customFormat="1" ht="12.75">
      <c r="A276" s="27" t="s">
        <v>185</v>
      </c>
      <c r="B276" s="42" t="s">
        <v>338</v>
      </c>
      <c r="C276" s="364" t="s">
        <v>252</v>
      </c>
      <c r="D276" s="365"/>
      <c r="E276" s="366" t="s">
        <v>252</v>
      </c>
      <c r="F276" s="367"/>
      <c r="G276" s="368">
        <v>74272.31154097103</v>
      </c>
      <c r="H276" s="368">
        <v>96011.38200686962</v>
      </c>
      <c r="I276" s="368">
        <v>15002.41361160836</v>
      </c>
      <c r="J276" s="369"/>
      <c r="K276" s="368">
        <v>8</v>
      </c>
      <c r="L276" s="368">
        <v>9</v>
      </c>
      <c r="M276" s="368">
        <v>0</v>
      </c>
      <c r="N276" s="369"/>
      <c r="O276" s="369" t="s">
        <v>252</v>
      </c>
      <c r="P276" s="48"/>
      <c r="Q276" s="42" t="s">
        <v>251</v>
      </c>
      <c r="R276" s="45"/>
      <c r="S276" s="47">
        <v>74272.31154097103</v>
      </c>
      <c r="T276" s="47">
        <v>96011.38200686962</v>
      </c>
      <c r="U276" s="47">
        <v>15002.41361160836</v>
      </c>
      <c r="V276" s="50">
        <v>185286.107159449</v>
      </c>
      <c r="X276" s="204"/>
      <c r="Y276" s="204"/>
    </row>
    <row r="277" spans="1:25" s="7" customFormat="1" ht="22.5">
      <c r="A277" s="27" t="s">
        <v>185</v>
      </c>
      <c r="B277" s="42" t="s">
        <v>338</v>
      </c>
      <c r="C277" s="364" t="s">
        <v>253</v>
      </c>
      <c r="D277" s="365"/>
      <c r="E277" s="366" t="s">
        <v>253</v>
      </c>
      <c r="F277" s="367"/>
      <c r="G277" s="368">
        <v>147872.3701909319</v>
      </c>
      <c r="H277" s="368">
        <v>184578.62673981176</v>
      </c>
      <c r="I277" s="368">
        <v>28841.631526720445</v>
      </c>
      <c r="J277" s="369"/>
      <c r="K277" s="368">
        <v>8</v>
      </c>
      <c r="L277" s="368">
        <v>9</v>
      </c>
      <c r="M277" s="368">
        <v>0</v>
      </c>
      <c r="N277" s="369"/>
      <c r="O277" s="369" t="s">
        <v>253</v>
      </c>
      <c r="P277" s="48"/>
      <c r="Q277" s="42" t="s">
        <v>251</v>
      </c>
      <c r="R277" s="45"/>
      <c r="S277" s="47">
        <v>147872.3701909319</v>
      </c>
      <c r="T277" s="47">
        <v>184578.62673981176</v>
      </c>
      <c r="U277" s="47">
        <v>28841.631526720445</v>
      </c>
      <c r="V277" s="50">
        <v>361292.6284574641</v>
      </c>
      <c r="X277" s="204"/>
      <c r="Y277" s="204"/>
    </row>
    <row r="278" spans="1:25" s="7" customFormat="1" ht="12.75">
      <c r="A278" s="27" t="s">
        <v>185</v>
      </c>
      <c r="B278" s="42" t="s">
        <v>339</v>
      </c>
      <c r="C278" s="364" t="s">
        <v>249</v>
      </c>
      <c r="D278" s="365"/>
      <c r="E278" s="366" t="s">
        <v>249</v>
      </c>
      <c r="F278" s="367"/>
      <c r="G278" s="368">
        <v>37992.715892076754</v>
      </c>
      <c r="H278" s="368">
        <v>41532.84595646369</v>
      </c>
      <c r="I278" s="368">
        <v>6489.781945452069</v>
      </c>
      <c r="J278" s="369"/>
      <c r="K278" s="368">
        <v>8</v>
      </c>
      <c r="L278" s="368">
        <v>8</v>
      </c>
      <c r="M278" s="368">
        <v>0</v>
      </c>
      <c r="N278" s="369"/>
      <c r="O278" s="369" t="s">
        <v>250</v>
      </c>
      <c r="P278" s="48"/>
      <c r="Q278" s="42" t="s">
        <v>251</v>
      </c>
      <c r="R278" s="45"/>
      <c r="S278" s="47">
        <v>37992.715892076754</v>
      </c>
      <c r="T278" s="47">
        <v>41532.84595646369</v>
      </c>
      <c r="U278" s="47">
        <v>6489.781945452069</v>
      </c>
      <c r="V278" s="50">
        <v>86015.3437939925</v>
      </c>
      <c r="X278" s="204"/>
      <c r="Y278" s="204"/>
    </row>
    <row r="279" spans="1:25" s="7" customFormat="1" ht="12.75">
      <c r="A279" s="27" t="s">
        <v>185</v>
      </c>
      <c r="B279" s="42" t="s">
        <v>339</v>
      </c>
      <c r="C279" s="364" t="s">
        <v>252</v>
      </c>
      <c r="D279" s="365"/>
      <c r="E279" s="366" t="s">
        <v>252</v>
      </c>
      <c r="F279" s="367"/>
      <c r="G279" s="368">
        <v>71102.06342719003</v>
      </c>
      <c r="H279" s="368">
        <v>77801.88099910754</v>
      </c>
      <c r="I279" s="368">
        <v>12157.058612344841</v>
      </c>
      <c r="J279" s="369"/>
      <c r="K279" s="368">
        <v>8</v>
      </c>
      <c r="L279" s="368">
        <v>8</v>
      </c>
      <c r="M279" s="368">
        <v>0</v>
      </c>
      <c r="N279" s="369"/>
      <c r="O279" s="369" t="s">
        <v>252</v>
      </c>
      <c r="P279" s="48"/>
      <c r="Q279" s="42" t="s">
        <v>251</v>
      </c>
      <c r="R279" s="45"/>
      <c r="S279" s="47">
        <v>71102.06342719003</v>
      </c>
      <c r="T279" s="47">
        <v>77801.88099910754</v>
      </c>
      <c r="U279" s="47">
        <v>12157.058612344841</v>
      </c>
      <c r="V279" s="50">
        <v>161061.0030386424</v>
      </c>
      <c r="X279" s="204"/>
      <c r="Y279" s="204"/>
    </row>
    <row r="280" spans="1:25" s="7" customFormat="1" ht="22.5">
      <c r="A280" s="27" t="s">
        <v>185</v>
      </c>
      <c r="B280" s="42" t="s">
        <v>339</v>
      </c>
      <c r="C280" s="364" t="s">
        <v>253</v>
      </c>
      <c r="D280" s="365"/>
      <c r="E280" s="366" t="s">
        <v>253</v>
      </c>
      <c r="F280" s="367"/>
      <c r="G280" s="368">
        <v>76500.6573709254</v>
      </c>
      <c r="H280" s="368">
        <v>83862.14283736706</v>
      </c>
      <c r="I280" s="368">
        <v>13104.014616849703</v>
      </c>
      <c r="J280" s="369"/>
      <c r="K280" s="368">
        <v>6</v>
      </c>
      <c r="L280" s="368">
        <v>6</v>
      </c>
      <c r="M280" s="368">
        <v>0</v>
      </c>
      <c r="N280" s="369"/>
      <c r="O280" s="369" t="s">
        <v>253</v>
      </c>
      <c r="P280" s="48"/>
      <c r="Q280" s="42" t="s">
        <v>251</v>
      </c>
      <c r="R280" s="45"/>
      <c r="S280" s="47">
        <v>76500.6573709254</v>
      </c>
      <c r="T280" s="47">
        <v>83862.14283736706</v>
      </c>
      <c r="U280" s="47">
        <v>13104.014616849703</v>
      </c>
      <c r="V280" s="50">
        <v>173466.81482514218</v>
      </c>
      <c r="X280" s="204"/>
      <c r="Y280" s="204"/>
    </row>
    <row r="281" spans="1:25" s="7" customFormat="1" ht="12.75">
      <c r="A281" s="27" t="s">
        <v>185</v>
      </c>
      <c r="B281" s="42" t="s">
        <v>340</v>
      </c>
      <c r="C281" s="364" t="s">
        <v>249</v>
      </c>
      <c r="D281" s="365"/>
      <c r="E281" s="366" t="s">
        <v>249</v>
      </c>
      <c r="F281" s="367"/>
      <c r="G281" s="368">
        <v>67573.1621759135</v>
      </c>
      <c r="H281" s="368">
        <v>73869.57393137143</v>
      </c>
      <c r="I281" s="368">
        <v>11542.609618434859</v>
      </c>
      <c r="J281" s="369"/>
      <c r="K281" s="368">
        <v>12</v>
      </c>
      <c r="L281" s="368">
        <v>12</v>
      </c>
      <c r="M281" s="368">
        <v>0</v>
      </c>
      <c r="N281" s="369"/>
      <c r="O281" s="369" t="s">
        <v>250</v>
      </c>
      <c r="P281" s="48"/>
      <c r="Q281" s="42" t="s">
        <v>251</v>
      </c>
      <c r="R281" s="45"/>
      <c r="S281" s="47">
        <v>67573.1621759135</v>
      </c>
      <c r="T281" s="47">
        <v>73869.57393137143</v>
      </c>
      <c r="U281" s="47">
        <v>11542.609618434859</v>
      </c>
      <c r="V281" s="50">
        <v>152985.3457257198</v>
      </c>
      <c r="X281" s="204"/>
      <c r="Y281" s="204"/>
    </row>
    <row r="282" spans="1:25" s="7" customFormat="1" ht="12.75">
      <c r="A282" s="27" t="s">
        <v>185</v>
      </c>
      <c r="B282" s="42" t="s">
        <v>340</v>
      </c>
      <c r="C282" s="364" t="s">
        <v>252</v>
      </c>
      <c r="D282" s="365"/>
      <c r="E282" s="366" t="s">
        <v>252</v>
      </c>
      <c r="F282" s="367"/>
      <c r="G282" s="368">
        <v>76150.49864984423</v>
      </c>
      <c r="H282" s="368">
        <v>83246.13957359799</v>
      </c>
      <c r="I282" s="368">
        <v>13007.760031653721</v>
      </c>
      <c r="J282" s="369"/>
      <c r="K282" s="368">
        <v>6</v>
      </c>
      <c r="L282" s="368">
        <v>6</v>
      </c>
      <c r="M282" s="368">
        <v>0</v>
      </c>
      <c r="N282" s="369"/>
      <c r="O282" s="369" t="s">
        <v>252</v>
      </c>
      <c r="P282" s="48"/>
      <c r="Q282" s="42" t="s">
        <v>251</v>
      </c>
      <c r="R282" s="45"/>
      <c r="S282" s="47">
        <v>76150.49864984423</v>
      </c>
      <c r="T282" s="47">
        <v>83246.13957359799</v>
      </c>
      <c r="U282" s="47">
        <v>13007.760031653721</v>
      </c>
      <c r="V282" s="50">
        <v>172404.39825509593</v>
      </c>
      <c r="X282" s="204"/>
      <c r="Y282" s="204"/>
    </row>
    <row r="283" spans="1:25" s="7" customFormat="1" ht="22.5">
      <c r="A283" s="27" t="s">
        <v>185</v>
      </c>
      <c r="B283" s="42" t="s">
        <v>340</v>
      </c>
      <c r="C283" s="364" t="s">
        <v>253</v>
      </c>
      <c r="D283" s="365"/>
      <c r="E283" s="366" t="s">
        <v>253</v>
      </c>
      <c r="F283" s="367"/>
      <c r="G283" s="368">
        <v>208060.32526268263</v>
      </c>
      <c r="H283" s="368">
        <v>140769.4626324097</v>
      </c>
      <c r="I283" s="368">
        <v>21996.159810970665</v>
      </c>
      <c r="J283" s="369"/>
      <c r="K283" s="368">
        <v>13</v>
      </c>
      <c r="L283" s="368">
        <v>12</v>
      </c>
      <c r="M283" s="368">
        <v>0</v>
      </c>
      <c r="N283" s="369"/>
      <c r="O283" s="369" t="s">
        <v>253</v>
      </c>
      <c r="P283" s="48"/>
      <c r="Q283" s="42" t="s">
        <v>251</v>
      </c>
      <c r="R283" s="45"/>
      <c r="S283" s="47">
        <v>208060.32526268263</v>
      </c>
      <c r="T283" s="47">
        <v>140769.4626324097</v>
      </c>
      <c r="U283" s="47">
        <v>21996.159810970665</v>
      </c>
      <c r="V283" s="50">
        <v>370825.947706063</v>
      </c>
      <c r="X283" s="204"/>
      <c r="Y283" s="204"/>
    </row>
    <row r="284" spans="1:25" s="7" customFormat="1" ht="12.75">
      <c r="A284" s="27" t="s">
        <v>185</v>
      </c>
      <c r="B284" s="42" t="s">
        <v>341</v>
      </c>
      <c r="C284" s="364" t="s">
        <v>249</v>
      </c>
      <c r="D284" s="365"/>
      <c r="E284" s="366" t="s">
        <v>249</v>
      </c>
      <c r="F284" s="367"/>
      <c r="G284" s="368">
        <v>128036.03158666524</v>
      </c>
      <c r="H284" s="368">
        <v>128285.49528993401</v>
      </c>
      <c r="I284" s="368">
        <v>20045.457324756782</v>
      </c>
      <c r="J284" s="369"/>
      <c r="K284" s="368">
        <v>24</v>
      </c>
      <c r="L284" s="368">
        <v>23</v>
      </c>
      <c r="M284" s="368">
        <v>0</v>
      </c>
      <c r="N284" s="369"/>
      <c r="O284" s="369" t="s">
        <v>250</v>
      </c>
      <c r="P284" s="48"/>
      <c r="Q284" s="42" t="s">
        <v>251</v>
      </c>
      <c r="R284" s="45"/>
      <c r="S284" s="47">
        <v>128036.03158666524</v>
      </c>
      <c r="T284" s="47">
        <v>128285.49528993401</v>
      </c>
      <c r="U284" s="47">
        <v>20045.457324756782</v>
      </c>
      <c r="V284" s="50">
        <v>276366.984201356</v>
      </c>
      <c r="X284" s="204"/>
      <c r="Y284" s="204"/>
    </row>
    <row r="285" spans="1:25" s="7" customFormat="1" ht="12.75">
      <c r="A285" s="27" t="s">
        <v>185</v>
      </c>
      <c r="B285" s="42" t="s">
        <v>341</v>
      </c>
      <c r="C285" s="364" t="s">
        <v>252</v>
      </c>
      <c r="D285" s="365"/>
      <c r="E285" s="366" t="s">
        <v>252</v>
      </c>
      <c r="F285" s="367"/>
      <c r="G285" s="368">
        <v>51971.13664065951</v>
      </c>
      <c r="H285" s="368">
        <v>56813.76447028327</v>
      </c>
      <c r="I285" s="368">
        <v>8877.526555702572</v>
      </c>
      <c r="J285" s="369"/>
      <c r="K285" s="368">
        <v>6</v>
      </c>
      <c r="L285" s="368">
        <v>6</v>
      </c>
      <c r="M285" s="368">
        <v>0</v>
      </c>
      <c r="N285" s="369"/>
      <c r="O285" s="369" t="s">
        <v>252</v>
      </c>
      <c r="P285" s="48"/>
      <c r="Q285" s="42" t="s">
        <v>251</v>
      </c>
      <c r="R285" s="45"/>
      <c r="S285" s="47">
        <v>51971.13664065951</v>
      </c>
      <c r="T285" s="47">
        <v>56813.76447028327</v>
      </c>
      <c r="U285" s="47">
        <v>8877.526555702572</v>
      </c>
      <c r="V285" s="50">
        <v>117662.42766664535</v>
      </c>
      <c r="X285" s="204"/>
      <c r="Y285" s="204"/>
    </row>
    <row r="286" spans="1:25" s="7" customFormat="1" ht="22.5">
      <c r="A286" s="27" t="s">
        <v>185</v>
      </c>
      <c r="B286" s="42" t="s">
        <v>341</v>
      </c>
      <c r="C286" s="364" t="s">
        <v>253</v>
      </c>
      <c r="D286" s="365"/>
      <c r="E286" s="366" t="s">
        <v>253</v>
      </c>
      <c r="F286" s="367"/>
      <c r="G286" s="368">
        <v>53757.920644929385</v>
      </c>
      <c r="H286" s="368">
        <v>58767.039540631435</v>
      </c>
      <c r="I286" s="368">
        <v>9182.7387075338</v>
      </c>
      <c r="J286" s="369"/>
      <c r="K286" s="368">
        <v>4</v>
      </c>
      <c r="L286" s="368">
        <v>4</v>
      </c>
      <c r="M286" s="368">
        <v>0</v>
      </c>
      <c r="N286" s="369"/>
      <c r="O286" s="369" t="s">
        <v>253</v>
      </c>
      <c r="P286" s="48"/>
      <c r="Q286" s="42" t="s">
        <v>251</v>
      </c>
      <c r="R286" s="45"/>
      <c r="S286" s="47">
        <v>53757.920644929385</v>
      </c>
      <c r="T286" s="47">
        <v>58767.039540631435</v>
      </c>
      <c r="U286" s="47">
        <v>9182.7387075338</v>
      </c>
      <c r="V286" s="50">
        <v>121707.69889309462</v>
      </c>
      <c r="X286" s="204"/>
      <c r="Y286" s="204"/>
    </row>
    <row r="287" spans="1:25" s="7" customFormat="1" ht="22.5">
      <c r="A287" s="27" t="s">
        <v>185</v>
      </c>
      <c r="B287" s="42" t="s">
        <v>342</v>
      </c>
      <c r="C287" s="364" t="s">
        <v>249</v>
      </c>
      <c r="D287" s="365"/>
      <c r="E287" s="366" t="s">
        <v>249</v>
      </c>
      <c r="F287" s="367"/>
      <c r="G287" s="368">
        <v>13726.726755389154</v>
      </c>
      <c r="H287" s="368">
        <v>15005.771881049985</v>
      </c>
      <c r="I287" s="368">
        <v>2344.7511286197996</v>
      </c>
      <c r="J287" s="369"/>
      <c r="K287" s="368">
        <v>2</v>
      </c>
      <c r="L287" s="368">
        <v>2</v>
      </c>
      <c r="M287" s="368">
        <v>0</v>
      </c>
      <c r="N287" s="369"/>
      <c r="O287" s="369" t="s">
        <v>250</v>
      </c>
      <c r="P287" s="48"/>
      <c r="Q287" s="42" t="s">
        <v>251</v>
      </c>
      <c r="R287" s="45"/>
      <c r="S287" s="47">
        <v>13726.726755389154</v>
      </c>
      <c r="T287" s="47">
        <v>15005.771881049985</v>
      </c>
      <c r="U287" s="47">
        <v>2344.7511286197996</v>
      </c>
      <c r="V287" s="50">
        <v>31077.249765058936</v>
      </c>
      <c r="X287" s="204"/>
      <c r="Y287" s="204"/>
    </row>
    <row r="288" spans="1:25" s="7" customFormat="1" ht="22.5">
      <c r="A288" s="27" t="s">
        <v>185</v>
      </c>
      <c r="B288" s="42" t="s">
        <v>342</v>
      </c>
      <c r="C288" s="364" t="s">
        <v>252</v>
      </c>
      <c r="D288" s="365"/>
      <c r="E288" s="366" t="s">
        <v>252</v>
      </c>
      <c r="F288" s="367"/>
      <c r="G288" s="368">
        <v>227670.78289284618</v>
      </c>
      <c r="H288" s="368">
        <v>249198.76634789284</v>
      </c>
      <c r="I288" s="368">
        <v>38938.95584157036</v>
      </c>
      <c r="J288" s="369"/>
      <c r="K288" s="368">
        <v>20</v>
      </c>
      <c r="L288" s="368">
        <v>20</v>
      </c>
      <c r="M288" s="368">
        <v>0</v>
      </c>
      <c r="N288" s="369"/>
      <c r="O288" s="369" t="s">
        <v>252</v>
      </c>
      <c r="P288" s="48"/>
      <c r="Q288" s="42" t="s">
        <v>251</v>
      </c>
      <c r="R288" s="45"/>
      <c r="S288" s="47">
        <v>227670.78289284618</v>
      </c>
      <c r="T288" s="47">
        <v>249198.76634789284</v>
      </c>
      <c r="U288" s="47">
        <v>38938.95584157036</v>
      </c>
      <c r="V288" s="50">
        <v>515808.50508230936</v>
      </c>
      <c r="X288" s="204"/>
      <c r="Y288" s="204"/>
    </row>
    <row r="289" spans="1:25" s="7" customFormat="1" ht="22.5">
      <c r="A289" s="27" t="s">
        <v>185</v>
      </c>
      <c r="B289" s="42" t="s">
        <v>342</v>
      </c>
      <c r="C289" s="364" t="s">
        <v>253</v>
      </c>
      <c r="D289" s="365"/>
      <c r="E289" s="366" t="s">
        <v>253</v>
      </c>
      <c r="F289" s="367"/>
      <c r="G289" s="368">
        <v>77040.12672716904</v>
      </c>
      <c r="H289" s="368">
        <v>84218.66246453936</v>
      </c>
      <c r="I289" s="368">
        <v>13159.723167187127</v>
      </c>
      <c r="J289" s="369"/>
      <c r="K289" s="368">
        <v>4</v>
      </c>
      <c r="L289" s="368">
        <v>4</v>
      </c>
      <c r="M289" s="368">
        <v>0</v>
      </c>
      <c r="N289" s="369"/>
      <c r="O289" s="369" t="s">
        <v>253</v>
      </c>
      <c r="P289" s="48"/>
      <c r="Q289" s="42" t="s">
        <v>251</v>
      </c>
      <c r="R289" s="45"/>
      <c r="S289" s="47">
        <v>77040.12672716904</v>
      </c>
      <c r="T289" s="47">
        <v>84218.66246453936</v>
      </c>
      <c r="U289" s="47">
        <v>13159.723167187127</v>
      </c>
      <c r="V289" s="50">
        <v>174418.51235889553</v>
      </c>
      <c r="X289" s="204"/>
      <c r="Y289" s="204"/>
    </row>
    <row r="290" spans="1:25" s="7" customFormat="1" ht="12.75">
      <c r="A290" s="27" t="s">
        <v>185</v>
      </c>
      <c r="B290" s="42" t="s">
        <v>343</v>
      </c>
      <c r="C290" s="364" t="s">
        <v>249</v>
      </c>
      <c r="D290" s="365"/>
      <c r="E290" s="366" t="s">
        <v>249</v>
      </c>
      <c r="F290" s="367"/>
      <c r="G290" s="368">
        <v>11906.852052637603</v>
      </c>
      <c r="H290" s="368">
        <v>22254.681095537406</v>
      </c>
      <c r="I290" s="368">
        <v>3477.4411492775403</v>
      </c>
      <c r="J290" s="369"/>
      <c r="K290" s="368">
        <v>2</v>
      </c>
      <c r="L290" s="368">
        <v>4</v>
      </c>
      <c r="M290" s="368">
        <v>0</v>
      </c>
      <c r="N290" s="369"/>
      <c r="O290" s="369" t="s">
        <v>250</v>
      </c>
      <c r="P290" s="48"/>
      <c r="Q290" s="42" t="s">
        <v>251</v>
      </c>
      <c r="R290" s="45"/>
      <c r="S290" s="47">
        <v>11906.852052637603</v>
      </c>
      <c r="T290" s="47">
        <v>22254.681095537406</v>
      </c>
      <c r="U290" s="47">
        <v>3477.4411492775403</v>
      </c>
      <c r="V290" s="50">
        <v>37638.97429745255</v>
      </c>
      <c r="X290" s="204"/>
      <c r="Y290" s="204"/>
    </row>
    <row r="291" spans="1:25" s="7" customFormat="1" ht="12.75">
      <c r="A291" s="27" t="s">
        <v>185</v>
      </c>
      <c r="B291" s="42" t="s">
        <v>343</v>
      </c>
      <c r="C291" s="364" t="s">
        <v>252</v>
      </c>
      <c r="D291" s="365"/>
      <c r="E291" s="366" t="s">
        <v>252</v>
      </c>
      <c r="F291" s="367"/>
      <c r="G291" s="368">
        <v>135247.09746864645</v>
      </c>
      <c r="H291" s="368">
        <v>147934.21431984144</v>
      </c>
      <c r="I291" s="368">
        <v>23115.699661273302</v>
      </c>
      <c r="J291" s="369"/>
      <c r="K291" s="368">
        <v>14</v>
      </c>
      <c r="L291" s="368">
        <v>14</v>
      </c>
      <c r="M291" s="368">
        <v>0</v>
      </c>
      <c r="N291" s="369"/>
      <c r="O291" s="369" t="s">
        <v>252</v>
      </c>
      <c r="P291" s="48"/>
      <c r="Q291" s="42" t="s">
        <v>251</v>
      </c>
      <c r="R291" s="45"/>
      <c r="S291" s="47">
        <v>135247.09746864645</v>
      </c>
      <c r="T291" s="47">
        <v>147934.21431984144</v>
      </c>
      <c r="U291" s="47">
        <v>23115.699661273302</v>
      </c>
      <c r="V291" s="50">
        <v>306297.01144976116</v>
      </c>
      <c r="X291" s="204"/>
      <c r="Y291" s="204"/>
    </row>
    <row r="292" spans="1:25" s="7" customFormat="1" ht="22.5">
      <c r="A292" s="27" t="s">
        <v>185</v>
      </c>
      <c r="B292" s="42" t="s">
        <v>343</v>
      </c>
      <c r="C292" s="364" t="s">
        <v>253</v>
      </c>
      <c r="D292" s="365"/>
      <c r="E292" s="366" t="s">
        <v>253</v>
      </c>
      <c r="F292" s="367"/>
      <c r="G292" s="368">
        <v>35217.05445778513</v>
      </c>
      <c r="H292" s="368">
        <v>38498.55066930385</v>
      </c>
      <c r="I292" s="368">
        <v>6015.653233145139</v>
      </c>
      <c r="J292" s="369"/>
      <c r="K292" s="368">
        <v>2</v>
      </c>
      <c r="L292" s="368">
        <v>2</v>
      </c>
      <c r="M292" s="368">
        <v>0</v>
      </c>
      <c r="N292" s="369"/>
      <c r="O292" s="369" t="s">
        <v>253</v>
      </c>
      <c r="P292" s="48"/>
      <c r="Q292" s="42" t="s">
        <v>251</v>
      </c>
      <c r="R292" s="45"/>
      <c r="S292" s="47">
        <v>35217.05445778513</v>
      </c>
      <c r="T292" s="47">
        <v>38498.55066930385</v>
      </c>
      <c r="U292" s="47">
        <v>6015.653233145139</v>
      </c>
      <c r="V292" s="50">
        <v>79731.25836023413</v>
      </c>
      <c r="X292" s="204"/>
      <c r="Y292" s="204"/>
    </row>
    <row r="293" spans="1:25" s="7" customFormat="1" ht="12.75">
      <c r="A293" s="27" t="s">
        <v>185</v>
      </c>
      <c r="B293" s="42" t="s">
        <v>343</v>
      </c>
      <c r="C293" s="364" t="s">
        <v>255</v>
      </c>
      <c r="D293" s="364"/>
      <c r="E293" s="366" t="s">
        <v>255</v>
      </c>
      <c r="F293" s="367"/>
      <c r="G293" s="368">
        <v>38511.56894717016</v>
      </c>
      <c r="H293" s="368">
        <v>44387.339992318775</v>
      </c>
      <c r="I293" s="368">
        <v>6935.815522749218</v>
      </c>
      <c r="J293" s="369"/>
      <c r="K293" s="368">
        <v>2</v>
      </c>
      <c r="L293" s="368">
        <v>2</v>
      </c>
      <c r="M293" s="368">
        <v>0</v>
      </c>
      <c r="N293" s="369"/>
      <c r="O293" s="369" t="s">
        <v>252</v>
      </c>
      <c r="P293" s="48"/>
      <c r="Q293" s="42" t="s">
        <v>251</v>
      </c>
      <c r="R293" s="45"/>
      <c r="S293" s="47">
        <v>38511.56894717016</v>
      </c>
      <c r="T293" s="47">
        <v>44387.339992318775</v>
      </c>
      <c r="U293" s="47">
        <v>6935.815522749218</v>
      </c>
      <c r="V293" s="50">
        <v>89834.72446223815</v>
      </c>
      <c r="X293" s="204"/>
      <c r="Y293" s="204"/>
    </row>
    <row r="294" spans="1:25" s="7" customFormat="1" ht="12.75">
      <c r="A294" s="27" t="s">
        <v>185</v>
      </c>
      <c r="B294" s="42" t="s">
        <v>344</v>
      </c>
      <c r="C294" s="364" t="s">
        <v>249</v>
      </c>
      <c r="D294" s="365"/>
      <c r="E294" s="366" t="s">
        <v>249</v>
      </c>
      <c r="F294" s="367"/>
      <c r="G294" s="368">
        <v>394806.96574744146</v>
      </c>
      <c r="H294" s="368">
        <v>475997.54623337183</v>
      </c>
      <c r="I294" s="368">
        <v>74377.76560900634</v>
      </c>
      <c r="J294" s="369"/>
      <c r="K294" s="368">
        <v>80</v>
      </c>
      <c r="L294" s="368">
        <v>88</v>
      </c>
      <c r="M294" s="368">
        <v>0</v>
      </c>
      <c r="N294" s="369"/>
      <c r="O294" s="369" t="s">
        <v>250</v>
      </c>
      <c r="P294" s="48"/>
      <c r="Q294" s="42" t="s">
        <v>251</v>
      </c>
      <c r="R294" s="45"/>
      <c r="S294" s="47">
        <v>394806.96574744146</v>
      </c>
      <c r="T294" s="47">
        <v>475997.54623337183</v>
      </c>
      <c r="U294" s="47">
        <v>74377.76560900634</v>
      </c>
      <c r="V294" s="50">
        <v>945182.2775898196</v>
      </c>
      <c r="X294" s="204"/>
      <c r="Y294" s="204"/>
    </row>
    <row r="295" spans="1:25" s="7" customFormat="1" ht="12.75">
      <c r="A295" s="27" t="s">
        <v>185</v>
      </c>
      <c r="B295" s="42" t="s">
        <v>344</v>
      </c>
      <c r="C295" s="364" t="s">
        <v>252</v>
      </c>
      <c r="D295" s="365"/>
      <c r="E295" s="366" t="s">
        <v>252</v>
      </c>
      <c r="F295" s="367"/>
      <c r="G295" s="368">
        <v>423749.6598891318</v>
      </c>
      <c r="H295" s="368">
        <v>467006.52648503473</v>
      </c>
      <c r="I295" s="368">
        <v>72972.85929232567</v>
      </c>
      <c r="J295" s="369"/>
      <c r="K295" s="368">
        <v>46</v>
      </c>
      <c r="L295" s="368">
        <v>46</v>
      </c>
      <c r="M295" s="368">
        <v>0</v>
      </c>
      <c r="N295" s="369"/>
      <c r="O295" s="369" t="s">
        <v>252</v>
      </c>
      <c r="P295" s="48"/>
      <c r="Q295" s="42" t="s">
        <v>251</v>
      </c>
      <c r="R295" s="45"/>
      <c r="S295" s="47">
        <v>423749.6598891318</v>
      </c>
      <c r="T295" s="47">
        <v>467006.52648503473</v>
      </c>
      <c r="U295" s="47">
        <v>72972.85929232567</v>
      </c>
      <c r="V295" s="50">
        <v>963729.0456664922</v>
      </c>
      <c r="X295" s="204"/>
      <c r="Y295" s="204"/>
    </row>
    <row r="296" spans="1:25" s="7" customFormat="1" ht="22.5">
      <c r="A296" s="27" t="s">
        <v>185</v>
      </c>
      <c r="B296" s="42" t="s">
        <v>344</v>
      </c>
      <c r="C296" s="364" t="s">
        <v>253</v>
      </c>
      <c r="D296" s="365"/>
      <c r="E296" s="366" t="s">
        <v>253</v>
      </c>
      <c r="F296" s="367"/>
      <c r="G296" s="368">
        <v>76252.70455979381</v>
      </c>
      <c r="H296" s="368">
        <v>83357.8689462976</v>
      </c>
      <c r="I296" s="368">
        <v>13025.21848529503</v>
      </c>
      <c r="J296" s="369"/>
      <c r="K296" s="368">
        <v>6</v>
      </c>
      <c r="L296" s="368">
        <v>6</v>
      </c>
      <c r="M296" s="368">
        <v>0</v>
      </c>
      <c r="N296" s="369"/>
      <c r="O296" s="369" t="s">
        <v>253</v>
      </c>
      <c r="P296" s="48"/>
      <c r="Q296" s="42" t="s">
        <v>251</v>
      </c>
      <c r="R296" s="45"/>
      <c r="S296" s="47">
        <v>76252.70455979381</v>
      </c>
      <c r="T296" s="47">
        <v>83357.8689462976</v>
      </c>
      <c r="U296" s="47">
        <v>13025.21848529503</v>
      </c>
      <c r="V296" s="50">
        <v>172635.79199138645</v>
      </c>
      <c r="X296" s="204"/>
      <c r="Y296" s="204"/>
    </row>
    <row r="297" spans="1:25" s="7" customFormat="1" ht="22.5">
      <c r="A297" s="27" t="s">
        <v>185</v>
      </c>
      <c r="B297" s="42" t="s">
        <v>344</v>
      </c>
      <c r="C297" s="364" t="s">
        <v>254</v>
      </c>
      <c r="D297" s="365"/>
      <c r="E297" s="366" t="s">
        <v>254</v>
      </c>
      <c r="F297" s="367"/>
      <c r="G297" s="368">
        <v>22464.354117910145</v>
      </c>
      <c r="H297" s="368">
        <v>24557.56418522289</v>
      </c>
      <c r="I297" s="368">
        <v>3837.2818669975313</v>
      </c>
      <c r="J297" s="369"/>
      <c r="K297" s="368">
        <v>2</v>
      </c>
      <c r="L297" s="368">
        <v>2</v>
      </c>
      <c r="M297" s="368">
        <v>0</v>
      </c>
      <c r="N297" s="369"/>
      <c r="O297" s="369" t="s">
        <v>254</v>
      </c>
      <c r="P297" s="48"/>
      <c r="Q297" s="42" t="s">
        <v>251</v>
      </c>
      <c r="R297" s="45"/>
      <c r="S297" s="47">
        <v>22464.354117910145</v>
      </c>
      <c r="T297" s="47">
        <v>24557.56418522289</v>
      </c>
      <c r="U297" s="47">
        <v>3837.2818669975313</v>
      </c>
      <c r="V297" s="50">
        <v>50859.20017013056</v>
      </c>
      <c r="X297" s="204"/>
      <c r="Y297" s="204"/>
    </row>
    <row r="298" spans="1:25" s="7" customFormat="1" ht="12.75">
      <c r="A298" s="27" t="s">
        <v>185</v>
      </c>
      <c r="B298" s="42" t="s">
        <v>344</v>
      </c>
      <c r="C298" s="364" t="s">
        <v>255</v>
      </c>
      <c r="D298" s="365"/>
      <c r="E298" s="366" t="s">
        <v>255</v>
      </c>
      <c r="F298" s="367"/>
      <c r="G298" s="368">
        <v>32944.30341217065</v>
      </c>
      <c r="H298" s="368">
        <v>36014.026547810776</v>
      </c>
      <c r="I298" s="368">
        <v>5627.4299025405435</v>
      </c>
      <c r="J298" s="369"/>
      <c r="K298" s="368">
        <v>2</v>
      </c>
      <c r="L298" s="368">
        <v>2</v>
      </c>
      <c r="M298" s="368">
        <v>0</v>
      </c>
      <c r="N298" s="369"/>
      <c r="O298" s="369" t="s">
        <v>252</v>
      </c>
      <c r="P298" s="48"/>
      <c r="Q298" s="42" t="s">
        <v>251</v>
      </c>
      <c r="R298" s="45"/>
      <c r="S298" s="47">
        <v>32944.30341217065</v>
      </c>
      <c r="T298" s="47">
        <v>36014.026547810776</v>
      </c>
      <c r="U298" s="47">
        <v>5627.4299025405435</v>
      </c>
      <c r="V298" s="50">
        <v>74585.75986252198</v>
      </c>
      <c r="X298" s="204"/>
      <c r="Y298" s="204"/>
    </row>
    <row r="299" spans="1:25" s="7" customFormat="1" ht="12.75">
      <c r="A299" s="27" t="s">
        <v>185</v>
      </c>
      <c r="B299" s="42" t="s">
        <v>345</v>
      </c>
      <c r="C299" s="364" t="s">
        <v>249</v>
      </c>
      <c r="D299" s="365"/>
      <c r="E299" s="366" t="s">
        <v>249</v>
      </c>
      <c r="F299" s="367"/>
      <c r="G299" s="368">
        <v>7955.345056215751</v>
      </c>
      <c r="H299" s="368">
        <v>8696.617575034406</v>
      </c>
      <c r="I299" s="368">
        <v>1358.9040294546903</v>
      </c>
      <c r="J299" s="369"/>
      <c r="K299" s="368">
        <v>2</v>
      </c>
      <c r="L299" s="368">
        <v>2</v>
      </c>
      <c r="M299" s="368">
        <v>0</v>
      </c>
      <c r="N299" s="369"/>
      <c r="O299" s="369" t="s">
        <v>250</v>
      </c>
      <c r="P299" s="48"/>
      <c r="Q299" s="42" t="s">
        <v>251</v>
      </c>
      <c r="R299" s="45"/>
      <c r="S299" s="47">
        <v>7955.345056215751</v>
      </c>
      <c r="T299" s="47">
        <v>8696.617575034406</v>
      </c>
      <c r="U299" s="47">
        <v>1358.9040294546903</v>
      </c>
      <c r="V299" s="50">
        <v>18010.866660704847</v>
      </c>
      <c r="X299" s="204"/>
      <c r="Y299" s="204"/>
    </row>
    <row r="300" spans="1:25" s="7" customFormat="1" ht="12.75">
      <c r="A300" s="27" t="s">
        <v>185</v>
      </c>
      <c r="B300" s="42" t="s">
        <v>345</v>
      </c>
      <c r="C300" s="364" t="s">
        <v>252</v>
      </c>
      <c r="D300" s="365"/>
      <c r="E300" s="366" t="s">
        <v>252</v>
      </c>
      <c r="F300" s="367"/>
      <c r="G300" s="368">
        <v>266360.1887587637</v>
      </c>
      <c r="H300" s="368">
        <v>292648.6884502164</v>
      </c>
      <c r="I300" s="368">
        <v>45728.29361742469</v>
      </c>
      <c r="J300" s="369"/>
      <c r="K300" s="368">
        <v>26</v>
      </c>
      <c r="L300" s="368">
        <v>26</v>
      </c>
      <c r="M300" s="368">
        <v>0</v>
      </c>
      <c r="N300" s="369"/>
      <c r="O300" s="369" t="s">
        <v>252</v>
      </c>
      <c r="P300" s="48"/>
      <c r="Q300" s="42" t="s">
        <v>251</v>
      </c>
      <c r="R300" s="45"/>
      <c r="S300" s="47">
        <v>266360.1887587637</v>
      </c>
      <c r="T300" s="47">
        <v>292648.6884502164</v>
      </c>
      <c r="U300" s="47">
        <v>45728.29361742469</v>
      </c>
      <c r="V300" s="50">
        <v>604737.1708264047</v>
      </c>
      <c r="X300" s="204"/>
      <c r="Y300" s="204"/>
    </row>
    <row r="301" spans="1:25" s="7" customFormat="1" ht="22.5">
      <c r="A301" s="27" t="s">
        <v>185</v>
      </c>
      <c r="B301" s="42" t="s">
        <v>345</v>
      </c>
      <c r="C301" s="364" t="s">
        <v>253</v>
      </c>
      <c r="D301" s="365"/>
      <c r="E301" s="366" t="s">
        <v>253</v>
      </c>
      <c r="F301" s="367"/>
      <c r="G301" s="368">
        <v>22530.603743117783</v>
      </c>
      <c r="H301" s="368">
        <v>24629.986896098268</v>
      </c>
      <c r="I301" s="368">
        <v>3848.598394691598</v>
      </c>
      <c r="J301" s="369"/>
      <c r="K301" s="368">
        <v>2</v>
      </c>
      <c r="L301" s="368">
        <v>2</v>
      </c>
      <c r="M301" s="368">
        <v>0</v>
      </c>
      <c r="N301" s="369"/>
      <c r="O301" s="369" t="s">
        <v>253</v>
      </c>
      <c r="P301" s="48"/>
      <c r="Q301" s="42" t="s">
        <v>251</v>
      </c>
      <c r="R301" s="45"/>
      <c r="S301" s="47">
        <v>22530.603743117783</v>
      </c>
      <c r="T301" s="47">
        <v>24629.986896098268</v>
      </c>
      <c r="U301" s="47">
        <v>3848.598394691598</v>
      </c>
      <c r="V301" s="50">
        <v>51009.18903390765</v>
      </c>
      <c r="X301" s="204"/>
      <c r="Y301" s="204"/>
    </row>
    <row r="302" spans="1:25" s="7" customFormat="1" ht="22.5">
      <c r="A302" s="27" t="s">
        <v>185</v>
      </c>
      <c r="B302" s="42" t="s">
        <v>346</v>
      </c>
      <c r="C302" s="364" t="s">
        <v>249</v>
      </c>
      <c r="D302" s="365"/>
      <c r="E302" s="366" t="s">
        <v>249</v>
      </c>
      <c r="F302" s="367"/>
      <c r="G302" s="368">
        <v>65102.16259513425</v>
      </c>
      <c r="H302" s="368">
        <v>84898.90887451576</v>
      </c>
      <c r="I302" s="368">
        <v>13266.016168985056</v>
      </c>
      <c r="J302" s="369"/>
      <c r="K302" s="368">
        <v>12</v>
      </c>
      <c r="L302" s="368">
        <v>14</v>
      </c>
      <c r="M302" s="368">
        <v>0</v>
      </c>
      <c r="N302" s="369"/>
      <c r="O302" s="369" t="s">
        <v>250</v>
      </c>
      <c r="P302" s="48"/>
      <c r="Q302" s="42" t="s">
        <v>251</v>
      </c>
      <c r="R302" s="45"/>
      <c r="S302" s="47">
        <v>65102.16259513425</v>
      </c>
      <c r="T302" s="47">
        <v>84898.90887451576</v>
      </c>
      <c r="U302" s="47">
        <v>13266.016168985056</v>
      </c>
      <c r="V302" s="50">
        <v>163267.08763863507</v>
      </c>
      <c r="X302" s="204"/>
      <c r="Y302" s="204"/>
    </row>
    <row r="303" spans="1:25" s="7" customFormat="1" ht="22.5">
      <c r="A303" s="27" t="s">
        <v>185</v>
      </c>
      <c r="B303" s="42" t="s">
        <v>346</v>
      </c>
      <c r="C303" s="364" t="s">
        <v>252</v>
      </c>
      <c r="D303" s="365"/>
      <c r="E303" s="366" t="s">
        <v>252</v>
      </c>
      <c r="F303" s="367"/>
      <c r="G303" s="368">
        <v>452177.3217574091</v>
      </c>
      <c r="H303" s="368">
        <v>495275.0025301855</v>
      </c>
      <c r="I303" s="368">
        <v>77389.9956873507</v>
      </c>
      <c r="J303" s="369"/>
      <c r="K303" s="368">
        <v>52</v>
      </c>
      <c r="L303" s="368">
        <v>52</v>
      </c>
      <c r="M303" s="368">
        <v>0</v>
      </c>
      <c r="N303" s="369"/>
      <c r="O303" s="369" t="s">
        <v>252</v>
      </c>
      <c r="P303" s="48"/>
      <c r="Q303" s="42" t="s">
        <v>251</v>
      </c>
      <c r="R303" s="45"/>
      <c r="S303" s="47">
        <v>452177.3217574091</v>
      </c>
      <c r="T303" s="47">
        <v>495275.0025301855</v>
      </c>
      <c r="U303" s="47">
        <v>77389.9956873507</v>
      </c>
      <c r="V303" s="50">
        <v>1024842.3199749453</v>
      </c>
      <c r="X303" s="204"/>
      <c r="Y303" s="204"/>
    </row>
    <row r="304" spans="1:25" s="7" customFormat="1" ht="22.5">
      <c r="A304" s="27" t="s">
        <v>185</v>
      </c>
      <c r="B304" s="42" t="s">
        <v>346</v>
      </c>
      <c r="C304" s="364" t="s">
        <v>253</v>
      </c>
      <c r="D304" s="365"/>
      <c r="E304" s="366" t="s">
        <v>253</v>
      </c>
      <c r="F304" s="367"/>
      <c r="G304" s="368">
        <v>62004.39561953957</v>
      </c>
      <c r="H304" s="368">
        <v>67781.91428075878</v>
      </c>
      <c r="I304" s="368">
        <v>10591.372524496814</v>
      </c>
      <c r="J304" s="369"/>
      <c r="K304" s="368">
        <v>4</v>
      </c>
      <c r="L304" s="368">
        <v>4</v>
      </c>
      <c r="M304" s="368">
        <v>0</v>
      </c>
      <c r="N304" s="369"/>
      <c r="O304" s="369" t="s">
        <v>253</v>
      </c>
      <c r="P304" s="48"/>
      <c r="Q304" s="42" t="s">
        <v>251</v>
      </c>
      <c r="R304" s="45"/>
      <c r="S304" s="47">
        <v>62004.39561953957</v>
      </c>
      <c r="T304" s="47">
        <v>67781.91428075878</v>
      </c>
      <c r="U304" s="47">
        <v>10591.372524496814</v>
      </c>
      <c r="V304" s="50">
        <v>140377.68242479517</v>
      </c>
      <c r="X304" s="204"/>
      <c r="Y304" s="204"/>
    </row>
    <row r="305" spans="1:25" s="7" customFormat="1" ht="22.5">
      <c r="A305" s="27" t="s">
        <v>185</v>
      </c>
      <c r="B305" s="42" t="s">
        <v>346</v>
      </c>
      <c r="C305" s="364" t="s">
        <v>254</v>
      </c>
      <c r="D305" s="365"/>
      <c r="E305" s="366" t="s">
        <v>254</v>
      </c>
      <c r="F305" s="367"/>
      <c r="G305" s="368">
        <v>54395.581816083446</v>
      </c>
      <c r="H305" s="368">
        <v>59464.11745601898</v>
      </c>
      <c r="I305" s="368">
        <v>9291.661743402748</v>
      </c>
      <c r="J305" s="369"/>
      <c r="K305" s="368">
        <v>6</v>
      </c>
      <c r="L305" s="368">
        <v>6</v>
      </c>
      <c r="M305" s="368">
        <v>0</v>
      </c>
      <c r="N305" s="369"/>
      <c r="O305" s="369" t="s">
        <v>254</v>
      </c>
      <c r="P305" s="48"/>
      <c r="Q305" s="42" t="s">
        <v>251</v>
      </c>
      <c r="R305" s="45"/>
      <c r="S305" s="47">
        <v>54395.581816083446</v>
      </c>
      <c r="T305" s="47">
        <v>59464.11745601898</v>
      </c>
      <c r="U305" s="47">
        <v>9291.661743402748</v>
      </c>
      <c r="V305" s="50">
        <v>123151.36101550517</v>
      </c>
      <c r="X305" s="204"/>
      <c r="Y305" s="204"/>
    </row>
    <row r="306" spans="1:25" s="7" customFormat="1" ht="22.5">
      <c r="A306" s="27" t="s">
        <v>185</v>
      </c>
      <c r="B306" s="42" t="s">
        <v>347</v>
      </c>
      <c r="C306" s="364" t="s">
        <v>249</v>
      </c>
      <c r="D306" s="365"/>
      <c r="E306" s="366" t="s">
        <v>249</v>
      </c>
      <c r="F306" s="367"/>
      <c r="G306" s="368">
        <v>91787.21824732076</v>
      </c>
      <c r="H306" s="368">
        <v>123726.05925876637</v>
      </c>
      <c r="I306" s="368">
        <v>19333.015281475364</v>
      </c>
      <c r="J306" s="369"/>
      <c r="K306" s="368">
        <v>19</v>
      </c>
      <c r="L306" s="368">
        <v>22</v>
      </c>
      <c r="M306" s="368">
        <v>0</v>
      </c>
      <c r="N306" s="369"/>
      <c r="O306" s="369" t="s">
        <v>250</v>
      </c>
      <c r="P306" s="48"/>
      <c r="Q306" s="42" t="s">
        <v>251</v>
      </c>
      <c r="R306" s="45"/>
      <c r="S306" s="47">
        <v>91787.21824732076</v>
      </c>
      <c r="T306" s="47">
        <v>123726.05925876637</v>
      </c>
      <c r="U306" s="47">
        <v>19333.015281475364</v>
      </c>
      <c r="V306" s="50">
        <v>234846.2927875625</v>
      </c>
      <c r="X306" s="204"/>
      <c r="Y306" s="204"/>
    </row>
    <row r="307" spans="1:25" s="7" customFormat="1" ht="22.5">
      <c r="A307" s="27" t="s">
        <v>185</v>
      </c>
      <c r="B307" s="42" t="s">
        <v>347</v>
      </c>
      <c r="C307" s="364" t="s">
        <v>252</v>
      </c>
      <c r="D307" s="365"/>
      <c r="E307" s="366" t="s">
        <v>252</v>
      </c>
      <c r="F307" s="367"/>
      <c r="G307" s="368">
        <v>308339.67427818733</v>
      </c>
      <c r="H307" s="368">
        <v>337016.27566402825</v>
      </c>
      <c r="I307" s="368">
        <v>52661.022637855705</v>
      </c>
      <c r="J307" s="369"/>
      <c r="K307" s="368">
        <v>32</v>
      </c>
      <c r="L307" s="368">
        <v>32</v>
      </c>
      <c r="M307" s="368">
        <v>0</v>
      </c>
      <c r="N307" s="369"/>
      <c r="O307" s="369" t="s">
        <v>252</v>
      </c>
      <c r="P307" s="48"/>
      <c r="Q307" s="42" t="s">
        <v>251</v>
      </c>
      <c r="R307" s="45"/>
      <c r="S307" s="47">
        <v>308339.67427818733</v>
      </c>
      <c r="T307" s="47">
        <v>337016.27566402825</v>
      </c>
      <c r="U307" s="47">
        <v>52661.022637855705</v>
      </c>
      <c r="V307" s="50">
        <v>698016.9725800713</v>
      </c>
      <c r="X307" s="204"/>
      <c r="Y307" s="204"/>
    </row>
    <row r="308" spans="1:25" s="7" customFormat="1" ht="22.5">
      <c r="A308" s="27" t="s">
        <v>185</v>
      </c>
      <c r="B308" s="42" t="s">
        <v>347</v>
      </c>
      <c r="C308" s="364" t="s">
        <v>253</v>
      </c>
      <c r="D308" s="365"/>
      <c r="E308" s="366" t="s">
        <v>253</v>
      </c>
      <c r="F308" s="367"/>
      <c r="G308" s="368">
        <v>52984.53075313023</v>
      </c>
      <c r="H308" s="368">
        <v>57921.585813879574</v>
      </c>
      <c r="I308" s="368">
        <v>9050.630969543947</v>
      </c>
      <c r="J308" s="369"/>
      <c r="K308" s="368">
        <v>4</v>
      </c>
      <c r="L308" s="368">
        <v>4</v>
      </c>
      <c r="M308" s="368">
        <v>0</v>
      </c>
      <c r="N308" s="369"/>
      <c r="O308" s="369" t="s">
        <v>253</v>
      </c>
      <c r="P308" s="48"/>
      <c r="Q308" s="42" t="s">
        <v>251</v>
      </c>
      <c r="R308" s="45"/>
      <c r="S308" s="47">
        <v>52984.53075313023</v>
      </c>
      <c r="T308" s="47">
        <v>57921.585813879574</v>
      </c>
      <c r="U308" s="47">
        <v>9050.630969543947</v>
      </c>
      <c r="V308" s="50">
        <v>119956.74753655374</v>
      </c>
      <c r="X308" s="204"/>
      <c r="Y308" s="204"/>
    </row>
    <row r="309" spans="1:25" s="7" customFormat="1" ht="12.75">
      <c r="A309" s="27" t="s">
        <v>185</v>
      </c>
      <c r="B309" s="42" t="s">
        <v>348</v>
      </c>
      <c r="C309" s="364" t="s">
        <v>249</v>
      </c>
      <c r="D309" s="365"/>
      <c r="E309" s="366" t="s">
        <v>249</v>
      </c>
      <c r="F309" s="367"/>
      <c r="G309" s="368">
        <v>28833.961063036768</v>
      </c>
      <c r="H309" s="368">
        <v>31523.967644929347</v>
      </c>
      <c r="I309" s="368">
        <v>4925.828494525274</v>
      </c>
      <c r="J309" s="369"/>
      <c r="K309" s="368">
        <v>6</v>
      </c>
      <c r="L309" s="368">
        <v>6</v>
      </c>
      <c r="M309" s="368">
        <v>0</v>
      </c>
      <c r="N309" s="369"/>
      <c r="O309" s="369" t="s">
        <v>250</v>
      </c>
      <c r="P309" s="48"/>
      <c r="Q309" s="42" t="s">
        <v>251</v>
      </c>
      <c r="R309" s="45"/>
      <c r="S309" s="47">
        <v>28833.961063036768</v>
      </c>
      <c r="T309" s="47">
        <v>31523.967644929347</v>
      </c>
      <c r="U309" s="47">
        <v>4925.828494525274</v>
      </c>
      <c r="V309" s="50">
        <v>65283.75720249139</v>
      </c>
      <c r="X309" s="204"/>
      <c r="Y309" s="204"/>
    </row>
    <row r="310" spans="1:25" s="7" customFormat="1" ht="12.75">
      <c r="A310" s="27" t="s">
        <v>185</v>
      </c>
      <c r="B310" s="42" t="s">
        <v>348</v>
      </c>
      <c r="C310" s="364" t="s">
        <v>252</v>
      </c>
      <c r="D310" s="365"/>
      <c r="E310" s="366" t="s">
        <v>252</v>
      </c>
      <c r="F310" s="367"/>
      <c r="G310" s="368">
        <v>75360.3473526973</v>
      </c>
      <c r="H310" s="368">
        <v>82382.36262751376</v>
      </c>
      <c r="I310" s="368">
        <v>12872.789169424072</v>
      </c>
      <c r="J310" s="369"/>
      <c r="K310" s="368">
        <v>6</v>
      </c>
      <c r="L310" s="368">
        <v>6</v>
      </c>
      <c r="M310" s="368">
        <v>0</v>
      </c>
      <c r="N310" s="369"/>
      <c r="O310" s="369" t="s">
        <v>252</v>
      </c>
      <c r="P310" s="48"/>
      <c r="Q310" s="42" t="s">
        <v>251</v>
      </c>
      <c r="R310" s="45"/>
      <c r="S310" s="47">
        <v>75360.3473526973</v>
      </c>
      <c r="T310" s="47">
        <v>82382.36262751376</v>
      </c>
      <c r="U310" s="47">
        <v>12872.789169424072</v>
      </c>
      <c r="V310" s="50">
        <v>170615.4991496351</v>
      </c>
      <c r="X310" s="204"/>
      <c r="Y310" s="204"/>
    </row>
    <row r="311" spans="1:25" s="7" customFormat="1" ht="22.5">
      <c r="A311" s="27" t="s">
        <v>185</v>
      </c>
      <c r="B311" s="42" t="s">
        <v>348</v>
      </c>
      <c r="C311" s="364" t="s">
        <v>253</v>
      </c>
      <c r="D311" s="365"/>
      <c r="E311" s="366" t="s">
        <v>253</v>
      </c>
      <c r="F311" s="367"/>
      <c r="G311" s="368">
        <v>34377.23299879355</v>
      </c>
      <c r="H311" s="368">
        <v>37580.475336487114</v>
      </c>
      <c r="I311" s="368">
        <v>5872.19788877205</v>
      </c>
      <c r="J311" s="369"/>
      <c r="K311" s="368">
        <v>2</v>
      </c>
      <c r="L311" s="368">
        <v>2</v>
      </c>
      <c r="M311" s="368">
        <v>0</v>
      </c>
      <c r="N311" s="369"/>
      <c r="O311" s="369" t="s">
        <v>253</v>
      </c>
      <c r="P311" s="48"/>
      <c r="Q311" s="42" t="s">
        <v>251</v>
      </c>
      <c r="R311" s="45"/>
      <c r="S311" s="47">
        <v>34377.23299879355</v>
      </c>
      <c r="T311" s="47">
        <v>37580.475336487114</v>
      </c>
      <c r="U311" s="47">
        <v>5872.19788877205</v>
      </c>
      <c r="V311" s="50">
        <v>77829.90622405271</v>
      </c>
      <c r="X311" s="204"/>
      <c r="Y311" s="204"/>
    </row>
    <row r="312" spans="1:25" s="7" customFormat="1" ht="12.75">
      <c r="A312" s="27" t="s">
        <v>185</v>
      </c>
      <c r="B312" s="42" t="s">
        <v>349</v>
      </c>
      <c r="C312" s="364" t="s">
        <v>249</v>
      </c>
      <c r="D312" s="365"/>
      <c r="E312" s="366" t="s">
        <v>249</v>
      </c>
      <c r="F312" s="367"/>
      <c r="G312" s="368">
        <v>14841.53078162604</v>
      </c>
      <c r="H312" s="368">
        <v>16224.452430891857</v>
      </c>
      <c r="I312" s="368">
        <v>2535.1780268373664</v>
      </c>
      <c r="J312" s="369"/>
      <c r="K312" s="368">
        <v>2</v>
      </c>
      <c r="L312" s="368">
        <v>2</v>
      </c>
      <c r="M312" s="368">
        <v>0</v>
      </c>
      <c r="N312" s="369"/>
      <c r="O312" s="369" t="s">
        <v>250</v>
      </c>
      <c r="P312" s="48"/>
      <c r="Q312" s="42" t="s">
        <v>251</v>
      </c>
      <c r="R312" s="45"/>
      <c r="S312" s="47">
        <v>14841.53078162604</v>
      </c>
      <c r="T312" s="47">
        <v>16224.452430891857</v>
      </c>
      <c r="U312" s="47">
        <v>2535.1780268373664</v>
      </c>
      <c r="V312" s="50">
        <v>33601.161239355264</v>
      </c>
      <c r="X312" s="204"/>
      <c r="Y312" s="204"/>
    </row>
    <row r="313" spans="1:25" s="7" customFormat="1" ht="22.5">
      <c r="A313" s="27" t="s">
        <v>185</v>
      </c>
      <c r="B313" s="42" t="s">
        <v>349</v>
      </c>
      <c r="C313" s="364" t="s">
        <v>253</v>
      </c>
      <c r="D313" s="365"/>
      <c r="E313" s="366" t="s">
        <v>253</v>
      </c>
      <c r="F313" s="367"/>
      <c r="G313" s="368">
        <v>6877.9983360952365</v>
      </c>
      <c r="H313" s="368">
        <v>7518.884572330111</v>
      </c>
      <c r="I313" s="368">
        <v>1174.875456370021</v>
      </c>
      <c r="J313" s="369"/>
      <c r="K313" s="368">
        <v>2</v>
      </c>
      <c r="L313" s="368">
        <v>2</v>
      </c>
      <c r="M313" s="368">
        <v>0</v>
      </c>
      <c r="N313" s="369"/>
      <c r="O313" s="369" t="s">
        <v>253</v>
      </c>
      <c r="P313" s="48"/>
      <c r="Q313" s="42" t="s">
        <v>251</v>
      </c>
      <c r="R313" s="45"/>
      <c r="S313" s="47">
        <v>6877.9983360952365</v>
      </c>
      <c r="T313" s="47">
        <v>7518.884572330111</v>
      </c>
      <c r="U313" s="47">
        <v>1174.875456370021</v>
      </c>
      <c r="V313" s="50">
        <v>15571.758364795369</v>
      </c>
      <c r="X313" s="204"/>
      <c r="Y313" s="204"/>
    </row>
    <row r="314" spans="1:25" s="7" customFormat="1" ht="12.75">
      <c r="A314" s="27" t="s">
        <v>185</v>
      </c>
      <c r="B314" s="42" t="s">
        <v>349</v>
      </c>
      <c r="C314" s="364" t="s">
        <v>255</v>
      </c>
      <c r="D314" s="365"/>
      <c r="E314" s="366" t="s">
        <v>255</v>
      </c>
      <c r="F314" s="367"/>
      <c r="G314" s="368">
        <v>76192.00416512192</v>
      </c>
      <c r="H314" s="368">
        <v>83291.51253870185</v>
      </c>
      <c r="I314" s="368">
        <v>13014.849857620651</v>
      </c>
      <c r="J314" s="369"/>
      <c r="K314" s="368">
        <v>4</v>
      </c>
      <c r="L314" s="368">
        <v>4</v>
      </c>
      <c r="M314" s="368">
        <v>0</v>
      </c>
      <c r="N314" s="369"/>
      <c r="O314" s="369" t="s">
        <v>252</v>
      </c>
      <c r="P314" s="48"/>
      <c r="Q314" s="42" t="s">
        <v>251</v>
      </c>
      <c r="R314" s="45"/>
      <c r="S314" s="47">
        <v>76192.00416512192</v>
      </c>
      <c r="T314" s="47">
        <v>83291.51253870185</v>
      </c>
      <c r="U314" s="47">
        <v>13014.849857620651</v>
      </c>
      <c r="V314" s="50">
        <v>172498.36656144442</v>
      </c>
      <c r="X314" s="204"/>
      <c r="Y314" s="204"/>
    </row>
    <row r="315" spans="1:25" s="7" customFormat="1" ht="12.75">
      <c r="A315" s="27" t="s">
        <v>185</v>
      </c>
      <c r="B315" s="42" t="s">
        <v>350</v>
      </c>
      <c r="C315" s="364" t="s">
        <v>249</v>
      </c>
      <c r="D315" s="365"/>
      <c r="E315" s="366" t="s">
        <v>249</v>
      </c>
      <c r="F315" s="367"/>
      <c r="G315" s="368">
        <v>17711.756562506533</v>
      </c>
      <c r="H315" s="368">
        <v>19362.123492792452</v>
      </c>
      <c r="I315" s="368">
        <v>3025.4598878404618</v>
      </c>
      <c r="J315" s="369"/>
      <c r="K315" s="368">
        <v>4</v>
      </c>
      <c r="L315" s="368">
        <v>4</v>
      </c>
      <c r="M315" s="368">
        <v>0</v>
      </c>
      <c r="N315" s="369"/>
      <c r="O315" s="369" t="s">
        <v>250</v>
      </c>
      <c r="P315" s="48"/>
      <c r="Q315" s="42" t="s">
        <v>251</v>
      </c>
      <c r="R315" s="45"/>
      <c r="S315" s="47">
        <v>17711.756562506533</v>
      </c>
      <c r="T315" s="47">
        <v>19362.123492792452</v>
      </c>
      <c r="U315" s="47">
        <v>3025.4598878404618</v>
      </c>
      <c r="V315" s="50">
        <v>40099.33994313945</v>
      </c>
      <c r="X315" s="204"/>
      <c r="Y315" s="204"/>
    </row>
    <row r="316" spans="1:25" s="7" customFormat="1" ht="12.75">
      <c r="A316" s="27" t="s">
        <v>185</v>
      </c>
      <c r="B316" s="42" t="s">
        <v>350</v>
      </c>
      <c r="C316" s="364" t="s">
        <v>252</v>
      </c>
      <c r="D316" s="365"/>
      <c r="E316" s="366" t="s">
        <v>252</v>
      </c>
      <c r="F316" s="367"/>
      <c r="G316" s="368">
        <v>35657.536002935</v>
      </c>
      <c r="H316" s="368">
        <v>38980.075923074655</v>
      </c>
      <c r="I316" s="368">
        <v>6090.894739625978</v>
      </c>
      <c r="J316" s="369"/>
      <c r="K316" s="368">
        <v>2</v>
      </c>
      <c r="L316" s="368">
        <v>2</v>
      </c>
      <c r="M316" s="368">
        <v>0</v>
      </c>
      <c r="N316" s="369"/>
      <c r="O316" s="369" t="s">
        <v>252</v>
      </c>
      <c r="P316" s="48"/>
      <c r="Q316" s="42" t="s">
        <v>251</v>
      </c>
      <c r="R316" s="45"/>
      <c r="S316" s="47">
        <v>35657.536002935</v>
      </c>
      <c r="T316" s="47">
        <v>38980.075923074655</v>
      </c>
      <c r="U316" s="47">
        <v>6090.894739625978</v>
      </c>
      <c r="V316" s="50">
        <v>80728.50666563562</v>
      </c>
      <c r="X316" s="204"/>
      <c r="Y316" s="204"/>
    </row>
    <row r="317" spans="1:25" s="7" customFormat="1" ht="22.5">
      <c r="A317" s="27" t="s">
        <v>185</v>
      </c>
      <c r="B317" s="42" t="s">
        <v>350</v>
      </c>
      <c r="C317" s="364" t="s">
        <v>253</v>
      </c>
      <c r="D317" s="365"/>
      <c r="E317" s="366" t="s">
        <v>253</v>
      </c>
      <c r="F317" s="367"/>
      <c r="G317" s="368">
        <v>120427.51343893439</v>
      </c>
      <c r="H317" s="368">
        <v>131648.85023716633</v>
      </c>
      <c r="I317" s="368">
        <v>20571.003785877594</v>
      </c>
      <c r="J317" s="369"/>
      <c r="K317" s="368">
        <v>6</v>
      </c>
      <c r="L317" s="368">
        <v>6</v>
      </c>
      <c r="M317" s="368">
        <v>0</v>
      </c>
      <c r="N317" s="369"/>
      <c r="O317" s="369" t="s">
        <v>253</v>
      </c>
      <c r="P317" s="48"/>
      <c r="Q317" s="42" t="s">
        <v>251</v>
      </c>
      <c r="R317" s="45"/>
      <c r="S317" s="47">
        <v>120427.51343893439</v>
      </c>
      <c r="T317" s="47">
        <v>131648.85023716633</v>
      </c>
      <c r="U317" s="47">
        <v>20571.003785877594</v>
      </c>
      <c r="V317" s="50">
        <v>272647.36746197834</v>
      </c>
      <c r="X317" s="204"/>
      <c r="Y317" s="204"/>
    </row>
    <row r="318" spans="1:25" s="7" customFormat="1" ht="12.75">
      <c r="A318" s="27" t="s">
        <v>185</v>
      </c>
      <c r="B318" s="42" t="s">
        <v>351</v>
      </c>
      <c r="C318" s="364" t="s">
        <v>249</v>
      </c>
      <c r="D318" s="365"/>
      <c r="E318" s="366" t="s">
        <v>249</v>
      </c>
      <c r="F318" s="367"/>
      <c r="G318" s="368">
        <v>35470.18124410886</v>
      </c>
      <c r="H318" s="368">
        <v>38775.26360169073</v>
      </c>
      <c r="I318" s="368">
        <v>6058.891459453057</v>
      </c>
      <c r="J318" s="369"/>
      <c r="K318" s="368">
        <v>6</v>
      </c>
      <c r="L318" s="368">
        <v>6</v>
      </c>
      <c r="M318" s="368">
        <v>0</v>
      </c>
      <c r="N318" s="369"/>
      <c r="O318" s="369" t="s">
        <v>250</v>
      </c>
      <c r="P318" s="48"/>
      <c r="Q318" s="42" t="s">
        <v>251</v>
      </c>
      <c r="R318" s="45"/>
      <c r="S318" s="47">
        <v>35470.18124410886</v>
      </c>
      <c r="T318" s="47">
        <v>38775.26360169073</v>
      </c>
      <c r="U318" s="47">
        <v>6058.891459453057</v>
      </c>
      <c r="V318" s="50">
        <v>80304.33630525264</v>
      </c>
      <c r="X318" s="204"/>
      <c r="Y318" s="204"/>
    </row>
    <row r="319" spans="1:25" s="7" customFormat="1" ht="12.75">
      <c r="A319" s="27" t="s">
        <v>185</v>
      </c>
      <c r="B319" s="42" t="s">
        <v>351</v>
      </c>
      <c r="C319" s="364" t="s">
        <v>252</v>
      </c>
      <c r="D319" s="365"/>
      <c r="E319" s="366" t="s">
        <v>252</v>
      </c>
      <c r="F319" s="367"/>
      <c r="G319" s="368">
        <v>49402.52518504635</v>
      </c>
      <c r="H319" s="368">
        <v>54005.811908770345</v>
      </c>
      <c r="I319" s="368">
        <v>8438.765391671228</v>
      </c>
      <c r="J319" s="369"/>
      <c r="K319" s="368">
        <v>6</v>
      </c>
      <c r="L319" s="368">
        <v>6</v>
      </c>
      <c r="M319" s="368">
        <v>0</v>
      </c>
      <c r="N319" s="369"/>
      <c r="O319" s="369" t="s">
        <v>252</v>
      </c>
      <c r="P319" s="48"/>
      <c r="Q319" s="42" t="s">
        <v>251</v>
      </c>
      <c r="R319" s="45"/>
      <c r="S319" s="47">
        <v>49402.52518504635</v>
      </c>
      <c r="T319" s="47">
        <v>54005.811908770345</v>
      </c>
      <c r="U319" s="47">
        <v>8438.765391671228</v>
      </c>
      <c r="V319" s="50">
        <v>111847.10248548792</v>
      </c>
      <c r="X319" s="204"/>
      <c r="Y319" s="204"/>
    </row>
    <row r="320" spans="1:25" s="7" customFormat="1" ht="22.5">
      <c r="A320" s="27" t="s">
        <v>185</v>
      </c>
      <c r="B320" s="42" t="s">
        <v>351</v>
      </c>
      <c r="C320" s="364" t="s">
        <v>253</v>
      </c>
      <c r="D320" s="365"/>
      <c r="E320" s="366" t="s">
        <v>253</v>
      </c>
      <c r="F320" s="367"/>
      <c r="G320" s="368">
        <v>43591.36641945064</v>
      </c>
      <c r="H320" s="368">
        <v>47653.174141951116</v>
      </c>
      <c r="I320" s="368">
        <v>7446.123714086304</v>
      </c>
      <c r="J320" s="369"/>
      <c r="K320" s="368">
        <v>2</v>
      </c>
      <c r="L320" s="368">
        <v>2</v>
      </c>
      <c r="M320" s="368">
        <v>0</v>
      </c>
      <c r="N320" s="369"/>
      <c r="O320" s="369" t="s">
        <v>253</v>
      </c>
      <c r="P320" s="48"/>
      <c r="Q320" s="42" t="s">
        <v>251</v>
      </c>
      <c r="R320" s="45"/>
      <c r="S320" s="47">
        <v>43591.36641945064</v>
      </c>
      <c r="T320" s="47">
        <v>47653.174141951116</v>
      </c>
      <c r="U320" s="47">
        <v>7446.123714086304</v>
      </c>
      <c r="V320" s="50">
        <v>98690.66427548806</v>
      </c>
      <c r="X320" s="204"/>
      <c r="Y320" s="204"/>
    </row>
    <row r="321" spans="1:25" s="7" customFormat="1" ht="22.5">
      <c r="A321" s="27" t="s">
        <v>185</v>
      </c>
      <c r="B321" s="42" t="s">
        <v>352</v>
      </c>
      <c r="C321" s="364" t="s">
        <v>249</v>
      </c>
      <c r="D321" s="365"/>
      <c r="E321" s="366" t="s">
        <v>249</v>
      </c>
      <c r="F321" s="367"/>
      <c r="G321" s="368">
        <v>57035.44630148568</v>
      </c>
      <c r="H321" s="368">
        <v>62349.96234611843</v>
      </c>
      <c r="I321" s="368">
        <v>9742.594099080336</v>
      </c>
      <c r="J321" s="369"/>
      <c r="K321" s="368">
        <v>10</v>
      </c>
      <c r="L321" s="368">
        <v>10</v>
      </c>
      <c r="M321" s="368">
        <v>0</v>
      </c>
      <c r="N321" s="369"/>
      <c r="O321" s="369" t="s">
        <v>250</v>
      </c>
      <c r="P321" s="48"/>
      <c r="Q321" s="42" t="s">
        <v>251</v>
      </c>
      <c r="R321" s="45"/>
      <c r="S321" s="47">
        <v>57035.44630148568</v>
      </c>
      <c r="T321" s="47">
        <v>62349.96234611843</v>
      </c>
      <c r="U321" s="47">
        <v>9742.594099080336</v>
      </c>
      <c r="V321" s="50">
        <v>129128.00274668445</v>
      </c>
      <c r="X321" s="204"/>
      <c r="Y321" s="204"/>
    </row>
    <row r="322" spans="1:25" s="7" customFormat="1" ht="22.5">
      <c r="A322" s="27" t="s">
        <v>185</v>
      </c>
      <c r="B322" s="42" t="s">
        <v>352</v>
      </c>
      <c r="C322" s="364" t="s">
        <v>252</v>
      </c>
      <c r="D322" s="365"/>
      <c r="E322" s="366" t="s">
        <v>252</v>
      </c>
      <c r="F322" s="367"/>
      <c r="G322" s="368">
        <v>111110.92393809865</v>
      </c>
      <c r="H322" s="368">
        <v>121585.89729598766</v>
      </c>
      <c r="I322" s="368">
        <v>18998.600816332673</v>
      </c>
      <c r="J322" s="369"/>
      <c r="K322" s="368">
        <v>10</v>
      </c>
      <c r="L322" s="368">
        <v>10</v>
      </c>
      <c r="M322" s="368">
        <v>0</v>
      </c>
      <c r="N322" s="369"/>
      <c r="O322" s="369" t="s">
        <v>252</v>
      </c>
      <c r="P322" s="48"/>
      <c r="Q322" s="42" t="s">
        <v>251</v>
      </c>
      <c r="R322" s="45"/>
      <c r="S322" s="47">
        <v>111110.92393809865</v>
      </c>
      <c r="T322" s="47">
        <v>121585.89729598766</v>
      </c>
      <c r="U322" s="47">
        <v>18998.600816332673</v>
      </c>
      <c r="V322" s="50">
        <v>251695.42205041897</v>
      </c>
      <c r="X322" s="204"/>
      <c r="Y322" s="204"/>
    </row>
    <row r="323" spans="1:25" s="7" customFormat="1" ht="22.5">
      <c r="A323" s="27" t="s">
        <v>185</v>
      </c>
      <c r="B323" s="42" t="s">
        <v>352</v>
      </c>
      <c r="C323" s="364" t="s">
        <v>253</v>
      </c>
      <c r="D323" s="365"/>
      <c r="E323" s="366" t="s">
        <v>253</v>
      </c>
      <c r="F323" s="367"/>
      <c r="G323" s="368">
        <v>18302.97704204576</v>
      </c>
      <c r="H323" s="368">
        <v>20008.43341106103</v>
      </c>
      <c r="I323" s="368">
        <v>3126.450088298739</v>
      </c>
      <c r="J323" s="369"/>
      <c r="K323" s="368">
        <v>2</v>
      </c>
      <c r="L323" s="368">
        <v>2</v>
      </c>
      <c r="M323" s="368">
        <v>0</v>
      </c>
      <c r="N323" s="369"/>
      <c r="O323" s="369" t="s">
        <v>253</v>
      </c>
      <c r="P323" s="48"/>
      <c r="Q323" s="42" t="s">
        <v>251</v>
      </c>
      <c r="R323" s="45"/>
      <c r="S323" s="47">
        <v>18302.97704204576</v>
      </c>
      <c r="T323" s="47">
        <v>20008.43341106103</v>
      </c>
      <c r="U323" s="47">
        <v>3126.450088298739</v>
      </c>
      <c r="V323" s="50">
        <v>41437.86054140553</v>
      </c>
      <c r="X323" s="204"/>
      <c r="Y323" s="204"/>
    </row>
    <row r="324" spans="1:25" s="7" customFormat="1" ht="22.5">
      <c r="A324" s="27" t="s">
        <v>185</v>
      </c>
      <c r="B324" s="42" t="s">
        <v>353</v>
      </c>
      <c r="C324" s="364" t="s">
        <v>252</v>
      </c>
      <c r="D324" s="365"/>
      <c r="E324" s="366" t="s">
        <v>252</v>
      </c>
      <c r="F324" s="367"/>
      <c r="G324" s="368">
        <v>10729.823867606314</v>
      </c>
      <c r="H324" s="368">
        <v>11729.620043462517</v>
      </c>
      <c r="I324" s="368">
        <v>1832.8307302820144</v>
      </c>
      <c r="J324" s="369"/>
      <c r="K324" s="368">
        <v>2</v>
      </c>
      <c r="L324" s="368">
        <v>2</v>
      </c>
      <c r="M324" s="368">
        <v>0</v>
      </c>
      <c r="N324" s="369"/>
      <c r="O324" s="369" t="s">
        <v>252</v>
      </c>
      <c r="P324" s="48"/>
      <c r="Q324" s="42" t="s">
        <v>251</v>
      </c>
      <c r="R324" s="45"/>
      <c r="S324" s="47">
        <v>10729.823867606314</v>
      </c>
      <c r="T324" s="47">
        <v>11729.620043462517</v>
      </c>
      <c r="U324" s="47">
        <v>1832.8307302820144</v>
      </c>
      <c r="V324" s="50">
        <v>24292.274641350847</v>
      </c>
      <c r="X324" s="204"/>
      <c r="Y324" s="204"/>
    </row>
    <row r="325" spans="1:25" s="7" customFormat="1" ht="22.5">
      <c r="A325" s="27" t="s">
        <v>185</v>
      </c>
      <c r="B325" s="42" t="s">
        <v>353</v>
      </c>
      <c r="C325" s="364" t="s">
        <v>253</v>
      </c>
      <c r="D325" s="365"/>
      <c r="E325" s="366" t="s">
        <v>253</v>
      </c>
      <c r="F325" s="367"/>
      <c r="G325" s="368">
        <v>20087.441286009707</v>
      </c>
      <c r="H325" s="368">
        <v>21959.172567743117</v>
      </c>
      <c r="I325" s="368">
        <v>3431.265986843047</v>
      </c>
      <c r="J325" s="369"/>
      <c r="K325" s="368">
        <v>2</v>
      </c>
      <c r="L325" s="368">
        <v>2</v>
      </c>
      <c r="M325" s="368">
        <v>0</v>
      </c>
      <c r="N325" s="369"/>
      <c r="O325" s="369" t="s">
        <v>253</v>
      </c>
      <c r="P325" s="48"/>
      <c r="Q325" s="42" t="s">
        <v>251</v>
      </c>
      <c r="R325" s="45"/>
      <c r="S325" s="47">
        <v>20087.441286009707</v>
      </c>
      <c r="T325" s="47">
        <v>21959.172567743117</v>
      </c>
      <c r="U325" s="47">
        <v>3431.265986843047</v>
      </c>
      <c r="V325" s="50">
        <v>45477.87984059587</v>
      </c>
      <c r="X325" s="204"/>
      <c r="Y325" s="204"/>
    </row>
    <row r="326" spans="1:25" s="7" customFormat="1" ht="22.5">
      <c r="A326" s="27" t="s">
        <v>185</v>
      </c>
      <c r="B326" s="42" t="s">
        <v>354</v>
      </c>
      <c r="C326" s="364" t="s">
        <v>253</v>
      </c>
      <c r="D326" s="365"/>
      <c r="E326" s="366" t="s">
        <v>253</v>
      </c>
      <c r="F326" s="367"/>
      <c r="G326" s="368">
        <v>35518.35038457909</v>
      </c>
      <c r="H326" s="368">
        <v>38827.92110310991</v>
      </c>
      <c r="I326" s="368">
        <v>6067.119542410845</v>
      </c>
      <c r="J326" s="369"/>
      <c r="K326" s="368">
        <v>2</v>
      </c>
      <c r="L326" s="368">
        <v>2</v>
      </c>
      <c r="M326" s="368">
        <v>0</v>
      </c>
      <c r="N326" s="369"/>
      <c r="O326" s="369" t="s">
        <v>253</v>
      </c>
      <c r="P326" s="48"/>
      <c r="Q326" s="42" t="s">
        <v>251</v>
      </c>
      <c r="R326" s="45"/>
      <c r="S326" s="47">
        <v>35518.35038457909</v>
      </c>
      <c r="T326" s="47">
        <v>38827.92110310991</v>
      </c>
      <c r="U326" s="47">
        <v>6067.119542410845</v>
      </c>
      <c r="V326" s="50">
        <v>80413.39103009984</v>
      </c>
      <c r="X326" s="204"/>
      <c r="Y326" s="204"/>
    </row>
    <row r="327" spans="1:25" s="7" customFormat="1" ht="12.75">
      <c r="A327" s="27" t="s">
        <v>185</v>
      </c>
      <c r="B327" s="42" t="s">
        <v>355</v>
      </c>
      <c r="C327" s="364" t="s">
        <v>252</v>
      </c>
      <c r="D327" s="365"/>
      <c r="E327" s="366" t="s">
        <v>252</v>
      </c>
      <c r="F327" s="367"/>
      <c r="G327" s="368">
        <v>23812.839880847507</v>
      </c>
      <c r="H327" s="368">
        <v>26031.70074407421</v>
      </c>
      <c r="I327" s="368">
        <v>4067.6254566179596</v>
      </c>
      <c r="J327" s="369"/>
      <c r="K327" s="368">
        <v>4</v>
      </c>
      <c r="L327" s="368">
        <v>4</v>
      </c>
      <c r="M327" s="368">
        <v>0</v>
      </c>
      <c r="N327" s="369"/>
      <c r="O327" s="369" t="s">
        <v>252</v>
      </c>
      <c r="P327" s="48"/>
      <c r="Q327" s="42" t="s">
        <v>251</v>
      </c>
      <c r="R327" s="45"/>
      <c r="S327" s="47">
        <v>23812.839880847507</v>
      </c>
      <c r="T327" s="47">
        <v>26031.70074407421</v>
      </c>
      <c r="U327" s="47">
        <v>4067.6254566179596</v>
      </c>
      <c r="V327" s="50">
        <v>53912.166081539675</v>
      </c>
      <c r="X327" s="204"/>
      <c r="Y327" s="204"/>
    </row>
    <row r="328" spans="1:25" s="7" customFormat="1" ht="22.5">
      <c r="A328" s="27" t="s">
        <v>185</v>
      </c>
      <c r="B328" s="42" t="s">
        <v>355</v>
      </c>
      <c r="C328" s="364" t="s">
        <v>253</v>
      </c>
      <c r="D328" s="365"/>
      <c r="E328" s="366" t="s">
        <v>253</v>
      </c>
      <c r="F328" s="367"/>
      <c r="G328" s="368">
        <v>70183.37011779676</v>
      </c>
      <c r="H328" s="368">
        <v>76722.99890558296</v>
      </c>
      <c r="I328" s="368">
        <v>11988.476147777717</v>
      </c>
      <c r="J328" s="369"/>
      <c r="K328" s="368">
        <v>4</v>
      </c>
      <c r="L328" s="368">
        <v>4</v>
      </c>
      <c r="M328" s="368">
        <v>0</v>
      </c>
      <c r="N328" s="369"/>
      <c r="O328" s="369" t="s">
        <v>253</v>
      </c>
      <c r="P328" s="48"/>
      <c r="Q328" s="42" t="s">
        <v>251</v>
      </c>
      <c r="R328" s="45"/>
      <c r="S328" s="47">
        <v>70183.37011779676</v>
      </c>
      <c r="T328" s="47">
        <v>76722.99890558296</v>
      </c>
      <c r="U328" s="47">
        <v>11988.476147777717</v>
      </c>
      <c r="V328" s="50">
        <v>158894.84517115745</v>
      </c>
      <c r="X328" s="204"/>
      <c r="Y328" s="204"/>
    </row>
    <row r="329" spans="1:25" s="7" customFormat="1" ht="12.75">
      <c r="A329" s="27" t="s">
        <v>185</v>
      </c>
      <c r="B329" s="42" t="s">
        <v>356</v>
      </c>
      <c r="C329" s="364" t="s">
        <v>249</v>
      </c>
      <c r="D329" s="365"/>
      <c r="E329" s="366" t="s">
        <v>249</v>
      </c>
      <c r="F329" s="367"/>
      <c r="G329" s="368">
        <v>78343.32030727051</v>
      </c>
      <c r="H329" s="368">
        <v>87444.28249304541</v>
      </c>
      <c r="I329" s="368">
        <v>13663.747636057631</v>
      </c>
      <c r="J329" s="369"/>
      <c r="K329" s="368">
        <v>14</v>
      </c>
      <c r="L329" s="368">
        <v>15</v>
      </c>
      <c r="M329" s="368">
        <v>0</v>
      </c>
      <c r="N329" s="369"/>
      <c r="O329" s="369" t="s">
        <v>250</v>
      </c>
      <c r="P329" s="48"/>
      <c r="Q329" s="42" t="s">
        <v>251</v>
      </c>
      <c r="R329" s="45"/>
      <c r="S329" s="47">
        <v>78343.32030727051</v>
      </c>
      <c r="T329" s="47">
        <v>87444.28249304541</v>
      </c>
      <c r="U329" s="47">
        <v>13663.747636057631</v>
      </c>
      <c r="V329" s="50">
        <v>179451.35043637356</v>
      </c>
      <c r="X329" s="204"/>
      <c r="Y329" s="204"/>
    </row>
    <row r="330" spans="1:25" s="7" customFormat="1" ht="12.75">
      <c r="A330" s="27" t="s">
        <v>185</v>
      </c>
      <c r="B330" s="42" t="s">
        <v>356</v>
      </c>
      <c r="C330" s="364" t="s">
        <v>252</v>
      </c>
      <c r="D330" s="365"/>
      <c r="E330" s="366" t="s">
        <v>252</v>
      </c>
      <c r="F330" s="367"/>
      <c r="G330" s="368">
        <v>37525.57984615678</v>
      </c>
      <c r="H330" s="368">
        <v>41022.18255743166</v>
      </c>
      <c r="I330" s="368">
        <v>6409.987411007807</v>
      </c>
      <c r="J330" s="369"/>
      <c r="K330" s="368">
        <v>2</v>
      </c>
      <c r="L330" s="368">
        <v>2</v>
      </c>
      <c r="M330" s="368">
        <v>0</v>
      </c>
      <c r="N330" s="369"/>
      <c r="O330" s="369" t="s">
        <v>252</v>
      </c>
      <c r="P330" s="48"/>
      <c r="Q330" s="42" t="s">
        <v>251</v>
      </c>
      <c r="R330" s="45"/>
      <c r="S330" s="47">
        <v>37525.57984615678</v>
      </c>
      <c r="T330" s="47">
        <v>41022.18255743166</v>
      </c>
      <c r="U330" s="47">
        <v>6409.987411007807</v>
      </c>
      <c r="V330" s="50">
        <v>84957.74981459626</v>
      </c>
      <c r="X330" s="204"/>
      <c r="Y330" s="204"/>
    </row>
    <row r="331" spans="1:25" s="7" customFormat="1" ht="22.5">
      <c r="A331" s="27" t="s">
        <v>185</v>
      </c>
      <c r="B331" s="42" t="s">
        <v>356</v>
      </c>
      <c r="C331" s="364" t="s">
        <v>253</v>
      </c>
      <c r="D331" s="364"/>
      <c r="E331" s="366" t="s">
        <v>253</v>
      </c>
      <c r="F331" s="367"/>
      <c r="G331" s="368">
        <v>37634.44938129889</v>
      </c>
      <c r="H331" s="368">
        <v>41141.19646644657</v>
      </c>
      <c r="I331" s="368">
        <v>6428.584121639972</v>
      </c>
      <c r="J331" s="369"/>
      <c r="K331" s="368">
        <v>2</v>
      </c>
      <c r="L331" s="368">
        <v>2</v>
      </c>
      <c r="M331" s="368">
        <v>0</v>
      </c>
      <c r="N331" s="369"/>
      <c r="O331" s="369" t="s">
        <v>253</v>
      </c>
      <c r="P331" s="48"/>
      <c r="Q331" s="42" t="s">
        <v>251</v>
      </c>
      <c r="R331" s="45"/>
      <c r="S331" s="47">
        <v>37634.44938129889</v>
      </c>
      <c r="T331" s="47">
        <v>41141.19646644657</v>
      </c>
      <c r="U331" s="47">
        <v>6428.584121639972</v>
      </c>
      <c r="V331" s="50">
        <v>85204.22996938543</v>
      </c>
      <c r="X331" s="204"/>
      <c r="Y331" s="204"/>
    </row>
    <row r="332" spans="1:25" s="7" customFormat="1" ht="22.5">
      <c r="A332" s="27" t="s">
        <v>185</v>
      </c>
      <c r="B332" s="42" t="s">
        <v>357</v>
      </c>
      <c r="C332" s="364" t="s">
        <v>249</v>
      </c>
      <c r="D332" s="365"/>
      <c r="E332" s="366" t="s">
        <v>249</v>
      </c>
      <c r="F332" s="367"/>
      <c r="G332" s="368">
        <v>74824.41449378278</v>
      </c>
      <c r="H332" s="368">
        <v>89315.7992095612</v>
      </c>
      <c r="I332" s="368">
        <v>13956.18450422187</v>
      </c>
      <c r="J332" s="369"/>
      <c r="K332" s="368">
        <v>15</v>
      </c>
      <c r="L332" s="368">
        <v>14</v>
      </c>
      <c r="M332" s="368">
        <v>0</v>
      </c>
      <c r="N332" s="369"/>
      <c r="O332" s="369" t="s">
        <v>250</v>
      </c>
      <c r="P332" s="48"/>
      <c r="Q332" s="42" t="s">
        <v>251</v>
      </c>
      <c r="R332" s="45"/>
      <c r="S332" s="47">
        <v>74824.41449378278</v>
      </c>
      <c r="T332" s="47">
        <v>89315.7992095612</v>
      </c>
      <c r="U332" s="47">
        <v>13956.18450422187</v>
      </c>
      <c r="V332" s="50">
        <v>178096.39820756586</v>
      </c>
      <c r="X332" s="204"/>
      <c r="Y332" s="204"/>
    </row>
    <row r="333" spans="1:25" s="7" customFormat="1" ht="22.5">
      <c r="A333" s="27" t="s">
        <v>185</v>
      </c>
      <c r="B333" s="42" t="s">
        <v>357</v>
      </c>
      <c r="C333" s="364" t="s">
        <v>252</v>
      </c>
      <c r="D333" s="365"/>
      <c r="E333" s="366" t="s">
        <v>252</v>
      </c>
      <c r="F333" s="367"/>
      <c r="G333" s="368">
        <v>31760.11126148869</v>
      </c>
      <c r="H333" s="368">
        <v>34719.492345074716</v>
      </c>
      <c r="I333" s="368">
        <v>5425.150369240727</v>
      </c>
      <c r="J333" s="369"/>
      <c r="K333" s="368">
        <v>4</v>
      </c>
      <c r="L333" s="368">
        <v>4</v>
      </c>
      <c r="M333" s="368">
        <v>0</v>
      </c>
      <c r="N333" s="369"/>
      <c r="O333" s="369" t="s">
        <v>252</v>
      </c>
      <c r="P333" s="48"/>
      <c r="Q333" s="42" t="s">
        <v>251</v>
      </c>
      <c r="R333" s="45"/>
      <c r="S333" s="47">
        <v>31760.11126148869</v>
      </c>
      <c r="T333" s="47">
        <v>34719.492345074716</v>
      </c>
      <c r="U333" s="47">
        <v>5425.150369240727</v>
      </c>
      <c r="V333" s="50">
        <v>71904.75397580414</v>
      </c>
      <c r="X333" s="204"/>
      <c r="Y333" s="204"/>
    </row>
    <row r="334" spans="1:25" s="7" customFormat="1" ht="22.5">
      <c r="A334" s="27" t="s">
        <v>185</v>
      </c>
      <c r="B334" s="42" t="s">
        <v>357</v>
      </c>
      <c r="C334" s="364" t="s">
        <v>253</v>
      </c>
      <c r="D334" s="365"/>
      <c r="E334" s="366" t="s">
        <v>253</v>
      </c>
      <c r="F334" s="367"/>
      <c r="G334" s="368">
        <v>26036.96693102981</v>
      </c>
      <c r="H334" s="368">
        <v>28463.070126174367</v>
      </c>
      <c r="I334" s="368">
        <v>4447.543007541842</v>
      </c>
      <c r="J334" s="369"/>
      <c r="K334" s="368">
        <v>2</v>
      </c>
      <c r="L334" s="368">
        <v>2</v>
      </c>
      <c r="M334" s="368">
        <v>0</v>
      </c>
      <c r="N334" s="369"/>
      <c r="O334" s="369" t="s">
        <v>253</v>
      </c>
      <c r="P334" s="48"/>
      <c r="Q334" s="42" t="s">
        <v>251</v>
      </c>
      <c r="R334" s="45"/>
      <c r="S334" s="47">
        <v>26036.96693102981</v>
      </c>
      <c r="T334" s="47">
        <v>28463.070126174367</v>
      </c>
      <c r="U334" s="47">
        <v>4447.543007541842</v>
      </c>
      <c r="V334" s="50">
        <v>58947.58006474601</v>
      </c>
      <c r="X334" s="204"/>
      <c r="Y334" s="204"/>
    </row>
    <row r="335" spans="1:25" s="7" customFormat="1" ht="12.75">
      <c r="A335" s="27" t="s">
        <v>185</v>
      </c>
      <c r="B335" s="42" t="s">
        <v>358</v>
      </c>
      <c r="C335" s="364" t="s">
        <v>249</v>
      </c>
      <c r="D335" s="365"/>
      <c r="E335" s="366" t="s">
        <v>249</v>
      </c>
      <c r="F335" s="367"/>
      <c r="G335" s="368">
        <v>69396.83491759733</v>
      </c>
      <c r="H335" s="368">
        <v>66222.42682371482</v>
      </c>
      <c r="I335" s="368">
        <v>10347.692292386262</v>
      </c>
      <c r="J335" s="369"/>
      <c r="K335" s="368">
        <v>13</v>
      </c>
      <c r="L335" s="368">
        <v>10</v>
      </c>
      <c r="M335" s="368">
        <v>0</v>
      </c>
      <c r="N335" s="369"/>
      <c r="O335" s="369" t="s">
        <v>250</v>
      </c>
      <c r="P335" s="48"/>
      <c r="Q335" s="42" t="s">
        <v>251</v>
      </c>
      <c r="R335" s="45"/>
      <c r="S335" s="47">
        <v>69396.83491759733</v>
      </c>
      <c r="T335" s="47">
        <v>66222.42682371482</v>
      </c>
      <c r="U335" s="47">
        <v>10347.692292386262</v>
      </c>
      <c r="V335" s="50">
        <v>145966.95403369842</v>
      </c>
      <c r="X335" s="204"/>
      <c r="Y335" s="204"/>
    </row>
    <row r="336" spans="1:25" s="7" customFormat="1" ht="12.75">
      <c r="A336" s="27" t="s">
        <v>185</v>
      </c>
      <c r="B336" s="42" t="s">
        <v>358</v>
      </c>
      <c r="C336" s="364" t="s">
        <v>252</v>
      </c>
      <c r="D336" s="365"/>
      <c r="E336" s="366" t="s">
        <v>252</v>
      </c>
      <c r="F336" s="367"/>
      <c r="G336" s="368">
        <v>28666.55169429203</v>
      </c>
      <c r="H336" s="368">
        <v>31337.67743806728</v>
      </c>
      <c r="I336" s="368">
        <v>4896.719417281319</v>
      </c>
      <c r="J336" s="369"/>
      <c r="K336" s="368">
        <v>4</v>
      </c>
      <c r="L336" s="368">
        <v>4</v>
      </c>
      <c r="M336" s="368">
        <v>0</v>
      </c>
      <c r="N336" s="369"/>
      <c r="O336" s="369" t="s">
        <v>252</v>
      </c>
      <c r="P336" s="48"/>
      <c r="Q336" s="42" t="s">
        <v>251</v>
      </c>
      <c r="R336" s="45"/>
      <c r="S336" s="47">
        <v>28666.55169429203</v>
      </c>
      <c r="T336" s="47">
        <v>31337.67743806728</v>
      </c>
      <c r="U336" s="47">
        <v>4896.719417281319</v>
      </c>
      <c r="V336" s="50">
        <v>64900.94854964063</v>
      </c>
      <c r="X336" s="204"/>
      <c r="Y336" s="204"/>
    </row>
    <row r="337" spans="1:25" s="7" customFormat="1" ht="22.5">
      <c r="A337" s="27" t="s">
        <v>185</v>
      </c>
      <c r="B337" s="42" t="s">
        <v>358</v>
      </c>
      <c r="C337" s="364" t="s">
        <v>253</v>
      </c>
      <c r="D337" s="365"/>
      <c r="E337" s="366" t="s">
        <v>253</v>
      </c>
      <c r="F337" s="367"/>
      <c r="G337" s="368">
        <v>41217.34191655857</v>
      </c>
      <c r="H337" s="368">
        <v>45057.9399856046</v>
      </c>
      <c r="I337" s="368">
        <v>7040.601208122395</v>
      </c>
      <c r="J337" s="369"/>
      <c r="K337" s="368">
        <v>4</v>
      </c>
      <c r="L337" s="368">
        <v>4</v>
      </c>
      <c r="M337" s="368">
        <v>0</v>
      </c>
      <c r="N337" s="369"/>
      <c r="O337" s="369" t="s">
        <v>253</v>
      </c>
      <c r="P337" s="48"/>
      <c r="Q337" s="42" t="s">
        <v>251</v>
      </c>
      <c r="R337" s="45"/>
      <c r="S337" s="47">
        <v>41217.34191655857</v>
      </c>
      <c r="T337" s="47">
        <v>45057.9399856046</v>
      </c>
      <c r="U337" s="47">
        <v>7040.601208122395</v>
      </c>
      <c r="V337" s="50">
        <v>93315.88311028556</v>
      </c>
      <c r="X337" s="204"/>
      <c r="Y337" s="204"/>
    </row>
    <row r="338" spans="1:25" s="7" customFormat="1" ht="12.75">
      <c r="A338" s="27" t="s">
        <v>185</v>
      </c>
      <c r="B338" s="42" t="s">
        <v>359</v>
      </c>
      <c r="C338" s="364" t="s">
        <v>249</v>
      </c>
      <c r="D338" s="365"/>
      <c r="E338" s="366" t="s">
        <v>249</v>
      </c>
      <c r="F338" s="367"/>
      <c r="G338" s="368">
        <v>340446.7375332755</v>
      </c>
      <c r="H338" s="368">
        <v>557424.9881942146</v>
      </c>
      <c r="I338" s="368">
        <v>87101.34210688855</v>
      </c>
      <c r="J338" s="369"/>
      <c r="K338" s="368">
        <v>73</v>
      </c>
      <c r="L338" s="368">
        <v>107</v>
      </c>
      <c r="M338" s="368">
        <v>0</v>
      </c>
      <c r="N338" s="369"/>
      <c r="O338" s="369" t="s">
        <v>250</v>
      </c>
      <c r="P338" s="48"/>
      <c r="Q338" s="42" t="s">
        <v>251</v>
      </c>
      <c r="R338" s="45"/>
      <c r="S338" s="47">
        <v>340446.7375332755</v>
      </c>
      <c r="T338" s="47">
        <v>557424.9881942146</v>
      </c>
      <c r="U338" s="47">
        <v>87101.34210688855</v>
      </c>
      <c r="V338" s="50">
        <v>984973.0678343787</v>
      </c>
      <c r="X338" s="204"/>
      <c r="Y338" s="204"/>
    </row>
    <row r="339" spans="1:25" s="7" customFormat="1" ht="12.75">
      <c r="A339" s="27" t="s">
        <v>185</v>
      </c>
      <c r="B339" s="42" t="s">
        <v>359</v>
      </c>
      <c r="C339" s="364" t="s">
        <v>252</v>
      </c>
      <c r="D339" s="365"/>
      <c r="E339" s="366" t="s">
        <v>252</v>
      </c>
      <c r="F339" s="367"/>
      <c r="G339" s="368">
        <v>4982.7541661489995</v>
      </c>
      <c r="H339" s="368">
        <v>17197.00018373192</v>
      </c>
      <c r="I339" s="368">
        <v>2687.145047206919</v>
      </c>
      <c r="J339" s="369"/>
      <c r="K339" s="368">
        <v>1</v>
      </c>
      <c r="L339" s="368">
        <v>2</v>
      </c>
      <c r="M339" s="368">
        <v>0</v>
      </c>
      <c r="N339" s="369"/>
      <c r="O339" s="369" t="s">
        <v>252</v>
      </c>
      <c r="P339" s="48"/>
      <c r="Q339" s="42" t="s">
        <v>251</v>
      </c>
      <c r="R339" s="45"/>
      <c r="S339" s="47">
        <v>4982.7541661489995</v>
      </c>
      <c r="T339" s="47">
        <v>17197.00018373192</v>
      </c>
      <c r="U339" s="47">
        <v>2687.145047206919</v>
      </c>
      <c r="V339" s="50">
        <v>24866.89939708784</v>
      </c>
      <c r="X339" s="204"/>
      <c r="Y339" s="204"/>
    </row>
    <row r="340" spans="1:25" s="7" customFormat="1" ht="22.5">
      <c r="A340" s="27" t="s">
        <v>185</v>
      </c>
      <c r="B340" s="42" t="s">
        <v>359</v>
      </c>
      <c r="C340" s="364" t="s">
        <v>253</v>
      </c>
      <c r="D340" s="365"/>
      <c r="E340" s="366" t="s">
        <v>253</v>
      </c>
      <c r="F340" s="367"/>
      <c r="G340" s="368">
        <v>38572.88339604067</v>
      </c>
      <c r="H340" s="368">
        <v>61191.82051957952</v>
      </c>
      <c r="I340" s="368">
        <v>9561.626776878922</v>
      </c>
      <c r="J340" s="369"/>
      <c r="K340" s="368">
        <v>3</v>
      </c>
      <c r="L340" s="368">
        <v>4</v>
      </c>
      <c r="M340" s="368">
        <v>0</v>
      </c>
      <c r="N340" s="369"/>
      <c r="O340" s="369" t="s">
        <v>253</v>
      </c>
      <c r="P340" s="48"/>
      <c r="Q340" s="42" t="s">
        <v>251</v>
      </c>
      <c r="R340" s="45"/>
      <c r="S340" s="47">
        <v>38572.88339604067</v>
      </c>
      <c r="T340" s="47">
        <v>61191.82051957952</v>
      </c>
      <c r="U340" s="47">
        <v>9561.626776878922</v>
      </c>
      <c r="V340" s="50">
        <v>109326.33069249912</v>
      </c>
      <c r="X340" s="204"/>
      <c r="Y340" s="204"/>
    </row>
    <row r="341" spans="1:25" s="7" customFormat="1" ht="22.5">
      <c r="A341" s="27" t="s">
        <v>185</v>
      </c>
      <c r="B341" s="42" t="s">
        <v>360</v>
      </c>
      <c r="C341" s="364" t="s">
        <v>252</v>
      </c>
      <c r="D341" s="365"/>
      <c r="E341" s="366" t="s">
        <v>252</v>
      </c>
      <c r="F341" s="367"/>
      <c r="G341" s="368">
        <v>12325.409588621602</v>
      </c>
      <c r="H341" s="368">
        <v>13473.881131548647</v>
      </c>
      <c r="I341" s="368">
        <v>2105.3830646316005</v>
      </c>
      <c r="J341" s="369"/>
      <c r="K341" s="368">
        <v>2</v>
      </c>
      <c r="L341" s="368">
        <v>2</v>
      </c>
      <c r="M341" s="368">
        <v>0</v>
      </c>
      <c r="N341" s="369"/>
      <c r="O341" s="369" t="s">
        <v>252</v>
      </c>
      <c r="P341" s="48"/>
      <c r="Q341" s="42" t="s">
        <v>251</v>
      </c>
      <c r="R341" s="45"/>
      <c r="S341" s="47">
        <v>12325.409588621602</v>
      </c>
      <c r="T341" s="47">
        <v>13473.881131548647</v>
      </c>
      <c r="U341" s="47">
        <v>2105.3830646316005</v>
      </c>
      <c r="V341" s="50">
        <v>27904.67378480185</v>
      </c>
      <c r="X341" s="204"/>
      <c r="Y341" s="204"/>
    </row>
    <row r="342" spans="1:25" s="7" customFormat="1" ht="22.5">
      <c r="A342" s="27" t="s">
        <v>185</v>
      </c>
      <c r="B342" s="42" t="s">
        <v>361</v>
      </c>
      <c r="C342" s="364" t="s">
        <v>249</v>
      </c>
      <c r="D342" s="365"/>
      <c r="E342" s="366" t="s">
        <v>249</v>
      </c>
      <c r="F342" s="367"/>
      <c r="G342" s="368">
        <v>10375.196196524023</v>
      </c>
      <c r="H342" s="368">
        <v>11341.948457235329</v>
      </c>
      <c r="I342" s="368">
        <v>1772.2544802533205</v>
      </c>
      <c r="J342" s="369"/>
      <c r="K342" s="368">
        <v>4</v>
      </c>
      <c r="L342" s="368">
        <v>4</v>
      </c>
      <c r="M342" s="368">
        <v>0</v>
      </c>
      <c r="N342" s="369"/>
      <c r="O342" s="369" t="s">
        <v>250</v>
      </c>
      <c r="P342" s="48"/>
      <c r="Q342" s="42" t="s">
        <v>251</v>
      </c>
      <c r="R342" s="45"/>
      <c r="S342" s="47">
        <v>10375.196196524023</v>
      </c>
      <c r="T342" s="47">
        <v>11341.948457235329</v>
      </c>
      <c r="U342" s="47">
        <v>1772.2544802533205</v>
      </c>
      <c r="V342" s="50">
        <v>23489.39913401267</v>
      </c>
      <c r="X342" s="204"/>
      <c r="Y342" s="204"/>
    </row>
    <row r="343" spans="1:25" s="7" customFormat="1" ht="22.5">
      <c r="A343" s="27" t="s">
        <v>185</v>
      </c>
      <c r="B343" s="42" t="s">
        <v>361</v>
      </c>
      <c r="C343" s="364" t="s">
        <v>252</v>
      </c>
      <c r="D343" s="365"/>
      <c r="E343" s="366" t="s">
        <v>252</v>
      </c>
      <c r="F343" s="367"/>
      <c r="G343" s="368">
        <v>16734.59164775493</v>
      </c>
      <c r="H343" s="368">
        <v>18293.907153804612</v>
      </c>
      <c r="I343" s="368">
        <v>2858.544017980085</v>
      </c>
      <c r="J343" s="369"/>
      <c r="K343" s="368">
        <v>2</v>
      </c>
      <c r="L343" s="368">
        <v>2</v>
      </c>
      <c r="M343" s="368">
        <v>0</v>
      </c>
      <c r="N343" s="369"/>
      <c r="O343" s="369" t="s">
        <v>252</v>
      </c>
      <c r="P343" s="48"/>
      <c r="Q343" s="42" t="s">
        <v>251</v>
      </c>
      <c r="R343" s="45"/>
      <c r="S343" s="47">
        <v>16734.59164775493</v>
      </c>
      <c r="T343" s="47">
        <v>18293.907153804612</v>
      </c>
      <c r="U343" s="47">
        <v>2858.544017980085</v>
      </c>
      <c r="V343" s="50">
        <v>37887.04281953963</v>
      </c>
      <c r="X343" s="204"/>
      <c r="Y343" s="204"/>
    </row>
    <row r="344" spans="1:25" s="7" customFormat="1" ht="22.5">
      <c r="A344" s="27" t="s">
        <v>185</v>
      </c>
      <c r="B344" s="42" t="s">
        <v>361</v>
      </c>
      <c r="C344" s="364" t="s">
        <v>253</v>
      </c>
      <c r="D344" s="365"/>
      <c r="E344" s="366" t="s">
        <v>253</v>
      </c>
      <c r="F344" s="367"/>
      <c r="G344" s="368">
        <v>30439.667306955387</v>
      </c>
      <c r="H344" s="368">
        <v>33276.01050730453</v>
      </c>
      <c r="I344" s="368">
        <v>5199.596782588641</v>
      </c>
      <c r="J344" s="369"/>
      <c r="K344" s="368">
        <v>2</v>
      </c>
      <c r="L344" s="368">
        <v>2</v>
      </c>
      <c r="M344" s="368">
        <v>0</v>
      </c>
      <c r="N344" s="369"/>
      <c r="O344" s="369" t="s">
        <v>253</v>
      </c>
      <c r="P344" s="48"/>
      <c r="Q344" s="42" t="s">
        <v>251</v>
      </c>
      <c r="R344" s="45"/>
      <c r="S344" s="47">
        <v>30439.667306955387</v>
      </c>
      <c r="T344" s="47">
        <v>33276.01050730453</v>
      </c>
      <c r="U344" s="47">
        <v>5199.596782588641</v>
      </c>
      <c r="V344" s="50">
        <v>68915.27459684855</v>
      </c>
      <c r="X344" s="204"/>
      <c r="Y344" s="204"/>
    </row>
    <row r="345" spans="1:25" s="7" customFormat="1" ht="22.5">
      <c r="A345" s="27" t="s">
        <v>185</v>
      </c>
      <c r="B345" s="42" t="s">
        <v>361</v>
      </c>
      <c r="C345" s="364" t="s">
        <v>254</v>
      </c>
      <c r="D345" s="365"/>
      <c r="E345" s="366" t="s">
        <v>254</v>
      </c>
      <c r="F345" s="367"/>
      <c r="G345" s="368">
        <v>119798.6309685459</v>
      </c>
      <c r="H345" s="368">
        <v>160505.07399822836</v>
      </c>
      <c r="I345" s="368">
        <v>25079.979649818375</v>
      </c>
      <c r="J345" s="369"/>
      <c r="K345" s="368">
        <v>78</v>
      </c>
      <c r="L345" s="368">
        <v>85</v>
      </c>
      <c r="M345" s="368">
        <v>0</v>
      </c>
      <c r="N345" s="369"/>
      <c r="O345" s="369" t="s">
        <v>254</v>
      </c>
      <c r="P345" s="48"/>
      <c r="Q345" s="42" t="s">
        <v>251</v>
      </c>
      <c r="R345" s="45"/>
      <c r="S345" s="47">
        <v>119798.6309685459</v>
      </c>
      <c r="T345" s="47">
        <v>160505.07399822836</v>
      </c>
      <c r="U345" s="47">
        <v>25079.979649818375</v>
      </c>
      <c r="V345" s="50">
        <v>305383.68461659265</v>
      </c>
      <c r="X345" s="204"/>
      <c r="Y345" s="204"/>
    </row>
    <row r="346" spans="1:25" s="7" customFormat="1" ht="22.5">
      <c r="A346" s="27" t="s">
        <v>185</v>
      </c>
      <c r="B346" s="42" t="s">
        <v>362</v>
      </c>
      <c r="C346" s="364" t="s">
        <v>249</v>
      </c>
      <c r="D346" s="365"/>
      <c r="E346" s="366" t="s">
        <v>249</v>
      </c>
      <c r="F346" s="367"/>
      <c r="G346" s="368">
        <v>35157.468457770025</v>
      </c>
      <c r="H346" s="368">
        <v>38433.41249474378</v>
      </c>
      <c r="I346" s="368">
        <v>6005.474962441927</v>
      </c>
      <c r="J346" s="369"/>
      <c r="K346" s="368">
        <v>8</v>
      </c>
      <c r="L346" s="368">
        <v>8</v>
      </c>
      <c r="M346" s="368">
        <v>0</v>
      </c>
      <c r="N346" s="369"/>
      <c r="O346" s="369" t="s">
        <v>250</v>
      </c>
      <c r="P346" s="48"/>
      <c r="Q346" s="42" t="s">
        <v>251</v>
      </c>
      <c r="R346" s="45"/>
      <c r="S346" s="47">
        <v>35157.468457770025</v>
      </c>
      <c r="T346" s="47">
        <v>38433.41249474378</v>
      </c>
      <c r="U346" s="47">
        <v>6005.474962441927</v>
      </c>
      <c r="V346" s="50">
        <v>79596.35591495573</v>
      </c>
      <c r="X346" s="204"/>
      <c r="Y346" s="204"/>
    </row>
    <row r="347" spans="1:25" s="7" customFormat="1" ht="22.5">
      <c r="A347" s="27" t="s">
        <v>185</v>
      </c>
      <c r="B347" s="42" t="s">
        <v>362</v>
      </c>
      <c r="C347" s="364" t="s">
        <v>252</v>
      </c>
      <c r="D347" s="365"/>
      <c r="E347" s="366" t="s">
        <v>252</v>
      </c>
      <c r="F347" s="367"/>
      <c r="G347" s="368">
        <v>49156.357679640416</v>
      </c>
      <c r="H347" s="368">
        <v>53736.70671738171</v>
      </c>
      <c r="I347" s="368">
        <v>8396.715925224069</v>
      </c>
      <c r="J347" s="369"/>
      <c r="K347" s="368">
        <v>6</v>
      </c>
      <c r="L347" s="368">
        <v>6</v>
      </c>
      <c r="M347" s="368">
        <v>0</v>
      </c>
      <c r="N347" s="369"/>
      <c r="O347" s="369" t="s">
        <v>252</v>
      </c>
      <c r="P347" s="48"/>
      <c r="Q347" s="42" t="s">
        <v>251</v>
      </c>
      <c r="R347" s="45"/>
      <c r="S347" s="47">
        <v>49156.357679640416</v>
      </c>
      <c r="T347" s="47">
        <v>53736.70671738171</v>
      </c>
      <c r="U347" s="47">
        <v>8396.715925224069</v>
      </c>
      <c r="V347" s="50">
        <v>111289.7803222462</v>
      </c>
      <c r="X347" s="204"/>
      <c r="Y347" s="204"/>
    </row>
    <row r="348" spans="1:25" s="7" customFormat="1" ht="22.5">
      <c r="A348" s="27" t="s">
        <v>185</v>
      </c>
      <c r="B348" s="42" t="s">
        <v>362</v>
      </c>
      <c r="C348" s="364" t="s">
        <v>253</v>
      </c>
      <c r="D348" s="365"/>
      <c r="E348" s="366" t="s">
        <v>253</v>
      </c>
      <c r="F348" s="367"/>
      <c r="G348" s="368">
        <v>93966.37151314052</v>
      </c>
      <c r="H348" s="368">
        <v>102722.08083857977</v>
      </c>
      <c r="I348" s="368">
        <v>16051.004699371779</v>
      </c>
      <c r="J348" s="369"/>
      <c r="K348" s="368">
        <v>4</v>
      </c>
      <c r="L348" s="368">
        <v>4</v>
      </c>
      <c r="M348" s="368">
        <v>0</v>
      </c>
      <c r="N348" s="369"/>
      <c r="O348" s="369" t="s">
        <v>253</v>
      </c>
      <c r="P348" s="48"/>
      <c r="Q348" s="42" t="s">
        <v>251</v>
      </c>
      <c r="R348" s="45"/>
      <c r="S348" s="47">
        <v>93966.37151314052</v>
      </c>
      <c r="T348" s="47">
        <v>102722.08083857977</v>
      </c>
      <c r="U348" s="47">
        <v>16051.004699371779</v>
      </c>
      <c r="V348" s="50">
        <v>212739.4570510921</v>
      </c>
      <c r="X348" s="204"/>
      <c r="Y348" s="204"/>
    </row>
    <row r="349" spans="1:25" s="7" customFormat="1" ht="22.5">
      <c r="A349" s="27" t="s">
        <v>185</v>
      </c>
      <c r="B349" s="42" t="s">
        <v>363</v>
      </c>
      <c r="C349" s="364" t="s">
        <v>249</v>
      </c>
      <c r="D349" s="365"/>
      <c r="E349" s="366" t="s">
        <v>249</v>
      </c>
      <c r="F349" s="367"/>
      <c r="G349" s="368">
        <v>41028.622592846594</v>
      </c>
      <c r="H349" s="368">
        <v>50126.52283998436</v>
      </c>
      <c r="I349" s="368">
        <v>7832.600810843153</v>
      </c>
      <c r="J349" s="369"/>
      <c r="K349" s="368">
        <v>8</v>
      </c>
      <c r="L349" s="368">
        <v>10</v>
      </c>
      <c r="M349" s="368">
        <v>0</v>
      </c>
      <c r="N349" s="369"/>
      <c r="O349" s="369" t="s">
        <v>250</v>
      </c>
      <c r="P349" s="48"/>
      <c r="Q349" s="42" t="s">
        <v>251</v>
      </c>
      <c r="R349" s="45"/>
      <c r="S349" s="47">
        <v>41028.622592846594</v>
      </c>
      <c r="T349" s="47">
        <v>50126.52283998436</v>
      </c>
      <c r="U349" s="47">
        <v>7832.600810843153</v>
      </c>
      <c r="V349" s="50">
        <v>98987.74624367412</v>
      </c>
      <c r="X349" s="204"/>
      <c r="Y349" s="204"/>
    </row>
    <row r="350" spans="1:25" s="7" customFormat="1" ht="22.5">
      <c r="A350" s="27" t="s">
        <v>185</v>
      </c>
      <c r="B350" s="42" t="s">
        <v>363</v>
      </c>
      <c r="C350" s="364" t="s">
        <v>252</v>
      </c>
      <c r="D350" s="365"/>
      <c r="E350" s="366" t="s">
        <v>252</v>
      </c>
      <c r="F350" s="367"/>
      <c r="G350" s="368">
        <v>25846.99675617248</v>
      </c>
      <c r="H350" s="368">
        <v>28467.644715532784</v>
      </c>
      <c r="I350" s="368">
        <v>4448.257817392755</v>
      </c>
      <c r="J350" s="369"/>
      <c r="K350" s="368">
        <v>4</v>
      </c>
      <c r="L350" s="368">
        <v>4</v>
      </c>
      <c r="M350" s="368">
        <v>0</v>
      </c>
      <c r="N350" s="369"/>
      <c r="O350" s="369" t="s">
        <v>252</v>
      </c>
      <c r="P350" s="48"/>
      <c r="Q350" s="42" t="s">
        <v>251</v>
      </c>
      <c r="R350" s="45"/>
      <c r="S350" s="47">
        <v>25846.99675617248</v>
      </c>
      <c r="T350" s="47">
        <v>28467.644715532784</v>
      </c>
      <c r="U350" s="47">
        <v>4448.257817392755</v>
      </c>
      <c r="V350" s="50">
        <v>58762.89928909802</v>
      </c>
      <c r="X350" s="204"/>
      <c r="Y350" s="204"/>
    </row>
    <row r="351" spans="1:25" s="7" customFormat="1" ht="22.5">
      <c r="A351" s="27" t="s">
        <v>185</v>
      </c>
      <c r="B351" s="42" t="s">
        <v>363</v>
      </c>
      <c r="C351" s="364" t="s">
        <v>253</v>
      </c>
      <c r="D351" s="365"/>
      <c r="E351" s="366" t="s">
        <v>253</v>
      </c>
      <c r="F351" s="367"/>
      <c r="G351" s="368">
        <v>73329.8748025641</v>
      </c>
      <c r="H351" s="368">
        <v>80162.69231273385</v>
      </c>
      <c r="I351" s="368">
        <v>12525.950998285627</v>
      </c>
      <c r="J351" s="369"/>
      <c r="K351" s="368">
        <v>4</v>
      </c>
      <c r="L351" s="368">
        <v>4</v>
      </c>
      <c r="M351" s="368">
        <v>0</v>
      </c>
      <c r="N351" s="369"/>
      <c r="O351" s="369" t="s">
        <v>253</v>
      </c>
      <c r="P351" s="48"/>
      <c r="Q351" s="42" t="s">
        <v>251</v>
      </c>
      <c r="R351" s="45"/>
      <c r="S351" s="47">
        <v>73329.8748025641</v>
      </c>
      <c r="T351" s="47">
        <v>80162.69231273385</v>
      </c>
      <c r="U351" s="47">
        <v>12525.950998285627</v>
      </c>
      <c r="V351" s="50">
        <v>166018.5181135836</v>
      </c>
      <c r="X351" s="204"/>
      <c r="Y351" s="204"/>
    </row>
    <row r="352" spans="1:25" s="7" customFormat="1" ht="22.5">
      <c r="A352" s="27" t="s">
        <v>185</v>
      </c>
      <c r="B352" s="42" t="s">
        <v>363</v>
      </c>
      <c r="C352" s="364" t="s">
        <v>254</v>
      </c>
      <c r="D352" s="365"/>
      <c r="E352" s="366" t="s">
        <v>254</v>
      </c>
      <c r="F352" s="367"/>
      <c r="G352" s="368">
        <v>825074.4811851726</v>
      </c>
      <c r="H352" s="368">
        <v>902228.2715769635</v>
      </c>
      <c r="I352" s="368">
        <v>140979.13621653366</v>
      </c>
      <c r="J352" s="369"/>
      <c r="K352" s="368">
        <v>156</v>
      </c>
      <c r="L352" s="368">
        <v>156</v>
      </c>
      <c r="M352" s="368">
        <v>0</v>
      </c>
      <c r="N352" s="369"/>
      <c r="O352" s="369" t="s">
        <v>254</v>
      </c>
      <c r="P352" s="48"/>
      <c r="Q352" s="42" t="s">
        <v>251</v>
      </c>
      <c r="R352" s="45"/>
      <c r="S352" s="47">
        <v>825074.4811851726</v>
      </c>
      <c r="T352" s="47">
        <v>902228.2715769635</v>
      </c>
      <c r="U352" s="47">
        <v>140979.13621653366</v>
      </c>
      <c r="V352" s="50">
        <v>1868281.8889786697</v>
      </c>
      <c r="X352" s="204"/>
      <c r="Y352" s="204"/>
    </row>
    <row r="353" spans="1:25" s="7" customFormat="1" ht="22.5">
      <c r="A353" s="27" t="s">
        <v>185</v>
      </c>
      <c r="B353" s="42" t="s">
        <v>364</v>
      </c>
      <c r="C353" s="364" t="s">
        <v>253</v>
      </c>
      <c r="D353" s="365"/>
      <c r="E353" s="366" t="s">
        <v>253</v>
      </c>
      <c r="F353" s="367"/>
      <c r="G353" s="368">
        <v>15776.758068886093</v>
      </c>
      <c r="H353" s="368">
        <v>17246.82342870077</v>
      </c>
      <c r="I353" s="368">
        <v>2694.9302588440323</v>
      </c>
      <c r="J353" s="369"/>
      <c r="K353" s="368">
        <v>2</v>
      </c>
      <c r="L353" s="368">
        <v>2</v>
      </c>
      <c r="M353" s="368">
        <v>0</v>
      </c>
      <c r="N353" s="369"/>
      <c r="O353" s="369" t="s">
        <v>253</v>
      </c>
      <c r="P353" s="48"/>
      <c r="Q353" s="42" t="s">
        <v>251</v>
      </c>
      <c r="R353" s="45"/>
      <c r="S353" s="47">
        <v>15776.758068886093</v>
      </c>
      <c r="T353" s="47">
        <v>17246.82342870077</v>
      </c>
      <c r="U353" s="47">
        <v>2694.9302588440323</v>
      </c>
      <c r="V353" s="50">
        <v>35718.5117564309</v>
      </c>
      <c r="X353" s="204"/>
      <c r="Y353" s="204"/>
    </row>
    <row r="354" spans="1:25" s="7" customFormat="1" ht="12.75">
      <c r="A354" s="27" t="s">
        <v>185</v>
      </c>
      <c r="B354" s="42" t="s">
        <v>365</v>
      </c>
      <c r="C354" s="364" t="s">
        <v>249</v>
      </c>
      <c r="D354" s="365"/>
      <c r="E354" s="366" t="s">
        <v>249</v>
      </c>
      <c r="F354" s="367"/>
      <c r="G354" s="368">
        <v>8016.773218826748</v>
      </c>
      <c r="H354" s="368">
        <v>8763.769563388132</v>
      </c>
      <c r="I354" s="368">
        <v>1369.3969718857493</v>
      </c>
      <c r="J354" s="369"/>
      <c r="K354" s="368">
        <v>2</v>
      </c>
      <c r="L354" s="368">
        <v>2</v>
      </c>
      <c r="M354" s="368">
        <v>0</v>
      </c>
      <c r="N354" s="369"/>
      <c r="O354" s="369" t="s">
        <v>250</v>
      </c>
      <c r="P354" s="48"/>
      <c r="Q354" s="42" t="s">
        <v>251</v>
      </c>
      <c r="R354" s="45"/>
      <c r="S354" s="47">
        <v>8016.773218826748</v>
      </c>
      <c r="T354" s="47">
        <v>8763.769563388132</v>
      </c>
      <c r="U354" s="47">
        <v>1369.3969718857493</v>
      </c>
      <c r="V354" s="50">
        <v>18149.93975410063</v>
      </c>
      <c r="X354" s="204"/>
      <c r="Y354" s="204"/>
    </row>
    <row r="355" spans="1:25" s="7" customFormat="1" ht="12.75">
      <c r="A355" s="27" t="s">
        <v>185</v>
      </c>
      <c r="B355" s="42" t="s">
        <v>365</v>
      </c>
      <c r="C355" s="364" t="s">
        <v>252</v>
      </c>
      <c r="D355" s="365"/>
      <c r="E355" s="366" t="s">
        <v>252</v>
      </c>
      <c r="F355" s="367"/>
      <c r="G355" s="368">
        <v>67867.40785079729</v>
      </c>
      <c r="H355" s="368">
        <v>71170.51648610778</v>
      </c>
      <c r="I355" s="368">
        <v>11120.864036724151</v>
      </c>
      <c r="J355" s="369"/>
      <c r="K355" s="368">
        <v>6</v>
      </c>
      <c r="L355" s="368">
        <v>6</v>
      </c>
      <c r="M355" s="368">
        <v>0</v>
      </c>
      <c r="N355" s="369"/>
      <c r="O355" s="369" t="s">
        <v>252</v>
      </c>
      <c r="P355" s="48"/>
      <c r="Q355" s="42" t="s">
        <v>251</v>
      </c>
      <c r="R355" s="45"/>
      <c r="S355" s="47">
        <v>67867.40785079729</v>
      </c>
      <c r="T355" s="47">
        <v>71170.51648610778</v>
      </c>
      <c r="U355" s="47">
        <v>11120.864036724151</v>
      </c>
      <c r="V355" s="50">
        <v>150158.7883736292</v>
      </c>
      <c r="X355" s="204"/>
      <c r="Y355" s="204"/>
    </row>
    <row r="356" spans="1:25" s="7" customFormat="1" ht="12.75">
      <c r="A356" s="27" t="s">
        <v>185</v>
      </c>
      <c r="B356" s="42" t="s">
        <v>365</v>
      </c>
      <c r="C356" s="364" t="s">
        <v>255</v>
      </c>
      <c r="D356" s="365"/>
      <c r="E356" s="366" t="s">
        <v>255</v>
      </c>
      <c r="F356" s="367"/>
      <c r="G356" s="368">
        <v>49097.24927733534</v>
      </c>
      <c r="H356" s="368">
        <v>53672.09064269406</v>
      </c>
      <c r="I356" s="368">
        <v>8386.619236079927</v>
      </c>
      <c r="J356" s="369"/>
      <c r="K356" s="368">
        <v>2</v>
      </c>
      <c r="L356" s="368">
        <v>2</v>
      </c>
      <c r="M356" s="368">
        <v>1</v>
      </c>
      <c r="N356" s="369"/>
      <c r="O356" s="369" t="s">
        <v>252</v>
      </c>
      <c r="P356" s="48"/>
      <c r="Q356" s="42" t="s">
        <v>251</v>
      </c>
      <c r="R356" s="45"/>
      <c r="S356" s="47">
        <v>49097.24927733534</v>
      </c>
      <c r="T356" s="47">
        <v>53672.09064269406</v>
      </c>
      <c r="U356" s="47">
        <v>8386.619236079927</v>
      </c>
      <c r="V356" s="50">
        <v>111155.95915610933</v>
      </c>
      <c r="X356" s="204"/>
      <c r="Y356" s="204"/>
    </row>
    <row r="357" spans="1:25" s="7" customFormat="1" ht="12.75">
      <c r="A357" s="27" t="s">
        <v>185</v>
      </c>
      <c r="B357" s="42" t="s">
        <v>366</v>
      </c>
      <c r="C357" s="364" t="s">
        <v>249</v>
      </c>
      <c r="D357" s="365"/>
      <c r="E357" s="366" t="s">
        <v>249</v>
      </c>
      <c r="F357" s="367"/>
      <c r="G357" s="368">
        <v>137938.50839261137</v>
      </c>
      <c r="H357" s="368">
        <v>143132.94660014485</v>
      </c>
      <c r="I357" s="368">
        <v>22365.469816797173</v>
      </c>
      <c r="J357" s="369"/>
      <c r="K357" s="368">
        <v>25</v>
      </c>
      <c r="L357" s="368">
        <v>26</v>
      </c>
      <c r="M357" s="368">
        <v>0</v>
      </c>
      <c r="N357" s="369"/>
      <c r="O357" s="369" t="s">
        <v>250</v>
      </c>
      <c r="P357" s="48"/>
      <c r="Q357" s="42" t="s">
        <v>251</v>
      </c>
      <c r="R357" s="45"/>
      <c r="S357" s="47">
        <v>137938.50839261137</v>
      </c>
      <c r="T357" s="47">
        <v>143132.94660014485</v>
      </c>
      <c r="U357" s="47">
        <v>22365.469816797173</v>
      </c>
      <c r="V357" s="50">
        <v>303436.9248095534</v>
      </c>
      <c r="X357" s="204"/>
      <c r="Y357" s="204"/>
    </row>
    <row r="358" spans="1:25" s="7" customFormat="1" ht="12.75">
      <c r="A358" s="27" t="s">
        <v>185</v>
      </c>
      <c r="B358" s="42" t="s">
        <v>366</v>
      </c>
      <c r="C358" s="364" t="s">
        <v>252</v>
      </c>
      <c r="D358" s="365"/>
      <c r="E358" s="366" t="s">
        <v>252</v>
      </c>
      <c r="F358" s="367"/>
      <c r="G358" s="368">
        <v>92266.06680851089</v>
      </c>
      <c r="H358" s="368">
        <v>119822.81575059543</v>
      </c>
      <c r="I358" s="368">
        <v>18723.107661020364</v>
      </c>
      <c r="J358" s="369"/>
      <c r="K358" s="368">
        <v>9</v>
      </c>
      <c r="L358" s="368">
        <v>10</v>
      </c>
      <c r="M358" s="368">
        <v>0</v>
      </c>
      <c r="N358" s="369"/>
      <c r="O358" s="369" t="s">
        <v>252</v>
      </c>
      <c r="P358" s="48"/>
      <c r="Q358" s="42" t="s">
        <v>251</v>
      </c>
      <c r="R358" s="45"/>
      <c r="S358" s="47">
        <v>92266.06680851089</v>
      </c>
      <c r="T358" s="47">
        <v>119822.81575059543</v>
      </c>
      <c r="U358" s="47">
        <v>18723.107661020364</v>
      </c>
      <c r="V358" s="50">
        <v>230811.9902201267</v>
      </c>
      <c r="X358" s="204"/>
      <c r="Y358" s="204"/>
    </row>
    <row r="359" spans="1:25" s="7" customFormat="1" ht="22.5">
      <c r="A359" s="27" t="s">
        <v>185</v>
      </c>
      <c r="B359" s="42" t="s">
        <v>366</v>
      </c>
      <c r="C359" s="364" t="s">
        <v>253</v>
      </c>
      <c r="D359" s="365"/>
      <c r="E359" s="366" t="s">
        <v>253</v>
      </c>
      <c r="F359" s="367"/>
      <c r="G359" s="368">
        <v>162541.37448549128</v>
      </c>
      <c r="H359" s="368">
        <v>177686.84626901447</v>
      </c>
      <c r="I359" s="368">
        <v>27764.745234885708</v>
      </c>
      <c r="J359" s="369"/>
      <c r="K359" s="368">
        <v>8</v>
      </c>
      <c r="L359" s="368">
        <v>8</v>
      </c>
      <c r="M359" s="368">
        <v>0</v>
      </c>
      <c r="N359" s="369"/>
      <c r="O359" s="369" t="s">
        <v>253</v>
      </c>
      <c r="P359" s="48"/>
      <c r="Q359" s="42" t="s">
        <v>251</v>
      </c>
      <c r="R359" s="45"/>
      <c r="S359" s="47">
        <v>162541.37448549128</v>
      </c>
      <c r="T359" s="47">
        <v>177686.84626901447</v>
      </c>
      <c r="U359" s="47">
        <v>27764.745234885708</v>
      </c>
      <c r="V359" s="50">
        <v>367992.96598939144</v>
      </c>
      <c r="X359" s="204"/>
      <c r="Y359" s="204"/>
    </row>
    <row r="360" spans="1:25" s="7" customFormat="1" ht="12.75">
      <c r="A360" s="27" t="s">
        <v>185</v>
      </c>
      <c r="B360" s="42" t="s">
        <v>367</v>
      </c>
      <c r="C360" s="364" t="s">
        <v>249</v>
      </c>
      <c r="D360" s="365"/>
      <c r="E360" s="366" t="s">
        <v>249</v>
      </c>
      <c r="F360" s="367"/>
      <c r="G360" s="368">
        <v>120013.01548348577</v>
      </c>
      <c r="H360" s="368">
        <v>136348.23389604338</v>
      </c>
      <c r="I360" s="368">
        <v>21305.31357182633</v>
      </c>
      <c r="J360" s="369"/>
      <c r="K360" s="368">
        <v>26</v>
      </c>
      <c r="L360" s="368">
        <v>28</v>
      </c>
      <c r="M360" s="368">
        <v>0</v>
      </c>
      <c r="N360" s="369"/>
      <c r="O360" s="369" t="s">
        <v>250</v>
      </c>
      <c r="P360" s="48"/>
      <c r="Q360" s="42" t="s">
        <v>251</v>
      </c>
      <c r="R360" s="45"/>
      <c r="S360" s="47">
        <v>120013.01548348577</v>
      </c>
      <c r="T360" s="47">
        <v>136348.23389604338</v>
      </c>
      <c r="U360" s="47">
        <v>21305.31357182633</v>
      </c>
      <c r="V360" s="50">
        <v>277666.5629513555</v>
      </c>
      <c r="X360" s="204"/>
      <c r="Y360" s="204"/>
    </row>
    <row r="361" spans="1:25" s="7" customFormat="1" ht="12.75">
      <c r="A361" s="27" t="s">
        <v>185</v>
      </c>
      <c r="B361" s="42" t="s">
        <v>367</v>
      </c>
      <c r="C361" s="364" t="s">
        <v>252</v>
      </c>
      <c r="D361" s="365"/>
      <c r="E361" s="366" t="s">
        <v>252</v>
      </c>
      <c r="F361" s="367"/>
      <c r="G361" s="368">
        <v>83330.38422418396</v>
      </c>
      <c r="H361" s="368">
        <v>87571.14033109609</v>
      </c>
      <c r="I361" s="368">
        <v>13683.570012493943</v>
      </c>
      <c r="J361" s="369"/>
      <c r="K361" s="368">
        <v>13</v>
      </c>
      <c r="L361" s="368">
        <v>12</v>
      </c>
      <c r="M361" s="368">
        <v>0</v>
      </c>
      <c r="N361" s="369"/>
      <c r="O361" s="369" t="s">
        <v>252</v>
      </c>
      <c r="P361" s="48"/>
      <c r="Q361" s="42" t="s">
        <v>251</v>
      </c>
      <c r="R361" s="45"/>
      <c r="S361" s="47">
        <v>83330.38422418396</v>
      </c>
      <c r="T361" s="47">
        <v>87571.14033109609</v>
      </c>
      <c r="U361" s="47">
        <v>13683.570012493943</v>
      </c>
      <c r="V361" s="50">
        <v>184585.09456777398</v>
      </c>
      <c r="X361" s="204"/>
      <c r="Y361" s="204"/>
    </row>
    <row r="362" spans="1:25" s="7" customFormat="1" ht="22.5">
      <c r="A362" s="27" t="s">
        <v>185</v>
      </c>
      <c r="B362" s="42" t="s">
        <v>367</v>
      </c>
      <c r="C362" s="364" t="s">
        <v>253</v>
      </c>
      <c r="D362" s="365"/>
      <c r="E362" s="366" t="s">
        <v>253</v>
      </c>
      <c r="F362" s="367"/>
      <c r="G362" s="368">
        <v>252716.21149232684</v>
      </c>
      <c r="H362" s="368">
        <v>276264.1005298812</v>
      </c>
      <c r="I362" s="368">
        <v>43168.093360969244</v>
      </c>
      <c r="J362" s="369"/>
      <c r="K362" s="368">
        <v>16</v>
      </c>
      <c r="L362" s="368">
        <v>16</v>
      </c>
      <c r="M362" s="368">
        <v>0</v>
      </c>
      <c r="N362" s="369"/>
      <c r="O362" s="369" t="s">
        <v>253</v>
      </c>
      <c r="P362" s="48"/>
      <c r="Q362" s="42" t="s">
        <v>251</v>
      </c>
      <c r="R362" s="45"/>
      <c r="S362" s="47">
        <v>252716.21149232684</v>
      </c>
      <c r="T362" s="47">
        <v>276264.1005298812</v>
      </c>
      <c r="U362" s="47">
        <v>43168.093360969244</v>
      </c>
      <c r="V362" s="50">
        <v>572148.4053831772</v>
      </c>
      <c r="X362" s="204"/>
      <c r="Y362" s="204"/>
    </row>
    <row r="363" spans="1:25" s="7" customFormat="1" ht="12.75">
      <c r="A363" s="27" t="s">
        <v>185</v>
      </c>
      <c r="B363" s="42" t="s">
        <v>368</v>
      </c>
      <c r="C363" s="364" t="s">
        <v>249</v>
      </c>
      <c r="D363" s="365"/>
      <c r="E363" s="366" t="s">
        <v>249</v>
      </c>
      <c r="F363" s="367"/>
      <c r="G363" s="368">
        <v>55146.115246044756</v>
      </c>
      <c r="H363" s="368">
        <v>60284.58497459034</v>
      </c>
      <c r="I363" s="368">
        <v>9419.865221065604</v>
      </c>
      <c r="J363" s="369"/>
      <c r="K363" s="368">
        <v>10</v>
      </c>
      <c r="L363" s="368">
        <v>10</v>
      </c>
      <c r="M363" s="368">
        <v>0</v>
      </c>
      <c r="N363" s="369"/>
      <c r="O363" s="369" t="s">
        <v>250</v>
      </c>
      <c r="P363" s="48"/>
      <c r="Q363" s="42" t="s">
        <v>251</v>
      </c>
      <c r="R363" s="45"/>
      <c r="S363" s="47">
        <v>55146.115246044756</v>
      </c>
      <c r="T363" s="47">
        <v>60284.58497459034</v>
      </c>
      <c r="U363" s="47">
        <v>9419.865221065604</v>
      </c>
      <c r="V363" s="50">
        <v>124850.5654417007</v>
      </c>
      <c r="X363" s="204"/>
      <c r="Y363" s="204"/>
    </row>
    <row r="364" spans="1:25" s="7" customFormat="1" ht="12.75">
      <c r="A364" s="27" t="s">
        <v>185</v>
      </c>
      <c r="B364" s="42" t="s">
        <v>368</v>
      </c>
      <c r="C364" s="364" t="s">
        <v>252</v>
      </c>
      <c r="D364" s="365"/>
      <c r="E364" s="366" t="s">
        <v>252</v>
      </c>
      <c r="F364" s="367"/>
      <c r="G364" s="368">
        <v>62552.632305174775</v>
      </c>
      <c r="H364" s="368">
        <v>68381.23521050884</v>
      </c>
      <c r="I364" s="368">
        <v>10685.020384638652</v>
      </c>
      <c r="J364" s="369"/>
      <c r="K364" s="368">
        <v>6</v>
      </c>
      <c r="L364" s="368">
        <v>6</v>
      </c>
      <c r="M364" s="368">
        <v>0</v>
      </c>
      <c r="N364" s="369"/>
      <c r="O364" s="369" t="s">
        <v>252</v>
      </c>
      <c r="P364" s="48"/>
      <c r="Q364" s="42" t="s">
        <v>251</v>
      </c>
      <c r="R364" s="45"/>
      <c r="S364" s="47">
        <v>62552.632305174775</v>
      </c>
      <c r="T364" s="47">
        <v>68381.23521050884</v>
      </c>
      <c r="U364" s="47">
        <v>10685.020384638652</v>
      </c>
      <c r="V364" s="50">
        <v>141618.88790032227</v>
      </c>
      <c r="X364" s="204"/>
      <c r="Y364" s="204"/>
    </row>
    <row r="365" spans="1:25" s="7" customFormat="1" ht="22.5">
      <c r="A365" s="27" t="s">
        <v>185</v>
      </c>
      <c r="B365" s="42" t="s">
        <v>368</v>
      </c>
      <c r="C365" s="364" t="s">
        <v>253</v>
      </c>
      <c r="D365" s="365"/>
      <c r="E365" s="366" t="s">
        <v>253</v>
      </c>
      <c r="F365" s="367"/>
      <c r="G365" s="368">
        <v>111183.17764880399</v>
      </c>
      <c r="H365" s="368">
        <v>121543.13483024592</v>
      </c>
      <c r="I365" s="368">
        <v>18991.918898161097</v>
      </c>
      <c r="J365" s="369"/>
      <c r="K365" s="368">
        <v>8</v>
      </c>
      <c r="L365" s="368">
        <v>8</v>
      </c>
      <c r="M365" s="368">
        <v>0</v>
      </c>
      <c r="N365" s="369"/>
      <c r="O365" s="369" t="s">
        <v>253</v>
      </c>
      <c r="P365" s="48"/>
      <c r="Q365" s="42" t="s">
        <v>251</v>
      </c>
      <c r="R365" s="45"/>
      <c r="S365" s="47">
        <v>111183.17764880399</v>
      </c>
      <c r="T365" s="47">
        <v>121543.13483024592</v>
      </c>
      <c r="U365" s="47">
        <v>18991.918898161097</v>
      </c>
      <c r="V365" s="50">
        <v>251718.231377211</v>
      </c>
      <c r="X365" s="204"/>
      <c r="Y365" s="204"/>
    </row>
    <row r="366" spans="1:25" s="7" customFormat="1" ht="22.5">
      <c r="A366" s="27" t="s">
        <v>185</v>
      </c>
      <c r="B366" s="42" t="s">
        <v>369</v>
      </c>
      <c r="C366" s="364" t="s">
        <v>249</v>
      </c>
      <c r="D366" s="365"/>
      <c r="E366" s="366" t="s">
        <v>249</v>
      </c>
      <c r="F366" s="367"/>
      <c r="G366" s="368">
        <v>32786.12759915344</v>
      </c>
      <c r="H366" s="368">
        <v>39172.80536169668</v>
      </c>
      <c r="I366" s="368">
        <v>6121.009989431817</v>
      </c>
      <c r="J366" s="369"/>
      <c r="K366" s="368">
        <v>6</v>
      </c>
      <c r="L366" s="368">
        <v>7</v>
      </c>
      <c r="M366" s="368">
        <v>0</v>
      </c>
      <c r="N366" s="369"/>
      <c r="O366" s="369" t="s">
        <v>250</v>
      </c>
      <c r="P366" s="48"/>
      <c r="Q366" s="42" t="s">
        <v>251</v>
      </c>
      <c r="R366" s="45"/>
      <c r="S366" s="47">
        <v>32786.12759915344</v>
      </c>
      <c r="T366" s="47">
        <v>39172.80536169668</v>
      </c>
      <c r="U366" s="47">
        <v>6121.009989431817</v>
      </c>
      <c r="V366" s="50">
        <v>78079.94295028194</v>
      </c>
      <c r="X366" s="204"/>
      <c r="Y366" s="204"/>
    </row>
    <row r="367" spans="1:25" s="7" customFormat="1" ht="22.5">
      <c r="A367" s="27" t="s">
        <v>185</v>
      </c>
      <c r="B367" s="42" t="s">
        <v>369</v>
      </c>
      <c r="C367" s="364" t="s">
        <v>252</v>
      </c>
      <c r="D367" s="365"/>
      <c r="E367" s="366" t="s">
        <v>252</v>
      </c>
      <c r="F367" s="367"/>
      <c r="G367" s="368">
        <v>138168.6081464865</v>
      </c>
      <c r="H367" s="368">
        <v>151043.04557926508</v>
      </c>
      <c r="I367" s="368">
        <v>23601.475112346732</v>
      </c>
      <c r="J367" s="369"/>
      <c r="K367" s="368">
        <v>14</v>
      </c>
      <c r="L367" s="368">
        <v>14</v>
      </c>
      <c r="M367" s="368">
        <v>0</v>
      </c>
      <c r="N367" s="369"/>
      <c r="O367" s="369" t="s">
        <v>252</v>
      </c>
      <c r="P367" s="48"/>
      <c r="Q367" s="42" t="s">
        <v>251</v>
      </c>
      <c r="R367" s="45"/>
      <c r="S367" s="47">
        <v>138168.6081464865</v>
      </c>
      <c r="T367" s="47">
        <v>151043.04557926508</v>
      </c>
      <c r="U367" s="47">
        <v>23601.475112346732</v>
      </c>
      <c r="V367" s="50">
        <v>312813.1288380983</v>
      </c>
      <c r="X367" s="204"/>
      <c r="Y367" s="204"/>
    </row>
    <row r="368" spans="1:25" s="7" customFormat="1" ht="22.5">
      <c r="A368" s="27" t="s">
        <v>185</v>
      </c>
      <c r="B368" s="42" t="s">
        <v>369</v>
      </c>
      <c r="C368" s="364" t="s">
        <v>253</v>
      </c>
      <c r="D368" s="365"/>
      <c r="E368" s="366" t="s">
        <v>253</v>
      </c>
      <c r="F368" s="367"/>
      <c r="G368" s="368">
        <v>207176.7012708555</v>
      </c>
      <c r="H368" s="368">
        <v>204025.33041193755</v>
      </c>
      <c r="I368" s="368">
        <v>31880.307627130493</v>
      </c>
      <c r="J368" s="369"/>
      <c r="K368" s="368">
        <v>10</v>
      </c>
      <c r="L368" s="368">
        <v>9</v>
      </c>
      <c r="M368" s="368">
        <v>0</v>
      </c>
      <c r="N368" s="369"/>
      <c r="O368" s="369" t="s">
        <v>253</v>
      </c>
      <c r="P368" s="48"/>
      <c r="Q368" s="42" t="s">
        <v>251</v>
      </c>
      <c r="R368" s="45"/>
      <c r="S368" s="47">
        <v>207176.7012708555</v>
      </c>
      <c r="T368" s="47">
        <v>204025.33041193755</v>
      </c>
      <c r="U368" s="47">
        <v>31880.307627130493</v>
      </c>
      <c r="V368" s="50">
        <v>443082.3393099235</v>
      </c>
      <c r="X368" s="204"/>
      <c r="Y368" s="204"/>
    </row>
    <row r="369" spans="1:25" s="7" customFormat="1" ht="12.75">
      <c r="A369" s="27" t="s">
        <v>185</v>
      </c>
      <c r="B369" s="42" t="s">
        <v>370</v>
      </c>
      <c r="C369" s="364" t="s">
        <v>249</v>
      </c>
      <c r="D369" s="364"/>
      <c r="E369" s="366" t="s">
        <v>249</v>
      </c>
      <c r="F369" s="367"/>
      <c r="G369" s="368">
        <v>439194.02132320084</v>
      </c>
      <c r="H369" s="368">
        <v>478345.66554771835</v>
      </c>
      <c r="I369" s="368">
        <v>74744.67478609446</v>
      </c>
      <c r="J369" s="369"/>
      <c r="K369" s="368">
        <v>72</v>
      </c>
      <c r="L369" s="368">
        <v>72</v>
      </c>
      <c r="M369" s="368">
        <v>0</v>
      </c>
      <c r="N369" s="369"/>
      <c r="O369" s="369" t="s">
        <v>250</v>
      </c>
      <c r="P369" s="48"/>
      <c r="Q369" s="42" t="s">
        <v>251</v>
      </c>
      <c r="R369" s="45"/>
      <c r="S369" s="47">
        <v>439194.02132320084</v>
      </c>
      <c r="T369" s="47">
        <v>478345.66554771835</v>
      </c>
      <c r="U369" s="47">
        <v>74744.67478609446</v>
      </c>
      <c r="V369" s="50">
        <v>992284.3616570137</v>
      </c>
      <c r="X369" s="204"/>
      <c r="Y369" s="204"/>
    </row>
    <row r="370" spans="1:25" s="7" customFormat="1" ht="12.75">
      <c r="A370" s="27" t="s">
        <v>185</v>
      </c>
      <c r="B370" s="42" t="s">
        <v>370</v>
      </c>
      <c r="C370" s="364" t="s">
        <v>252</v>
      </c>
      <c r="D370" s="365"/>
      <c r="E370" s="366" t="s">
        <v>252</v>
      </c>
      <c r="F370" s="367"/>
      <c r="G370" s="368">
        <v>307705.2880627593</v>
      </c>
      <c r="H370" s="368">
        <v>361706.2667526077</v>
      </c>
      <c r="I370" s="368">
        <v>56518.997084586306</v>
      </c>
      <c r="J370" s="369"/>
      <c r="K370" s="368">
        <v>35</v>
      </c>
      <c r="L370" s="368">
        <v>37</v>
      </c>
      <c r="M370" s="368">
        <v>0</v>
      </c>
      <c r="N370" s="369"/>
      <c r="O370" s="369" t="s">
        <v>252</v>
      </c>
      <c r="P370" s="48"/>
      <c r="Q370" s="42" t="s">
        <v>251</v>
      </c>
      <c r="R370" s="45"/>
      <c r="S370" s="47">
        <v>307705.2880627593</v>
      </c>
      <c r="T370" s="47">
        <v>361706.2667526077</v>
      </c>
      <c r="U370" s="47">
        <v>56518.997084586306</v>
      </c>
      <c r="V370" s="50">
        <v>725930.5518999534</v>
      </c>
      <c r="X370" s="204"/>
      <c r="Y370" s="204"/>
    </row>
    <row r="371" spans="1:25" s="7" customFormat="1" ht="22.5">
      <c r="A371" s="27" t="s">
        <v>185</v>
      </c>
      <c r="B371" s="42" t="s">
        <v>370</v>
      </c>
      <c r="C371" s="364" t="s">
        <v>253</v>
      </c>
      <c r="D371" s="365"/>
      <c r="E371" s="366" t="s">
        <v>253</v>
      </c>
      <c r="F371" s="367"/>
      <c r="G371" s="368">
        <v>277149.8715393623</v>
      </c>
      <c r="H371" s="368">
        <v>283741.08037197427</v>
      </c>
      <c r="I371" s="368">
        <v>44336.42092601473</v>
      </c>
      <c r="J371" s="369"/>
      <c r="K371" s="368">
        <v>17</v>
      </c>
      <c r="L371" s="368">
        <v>18</v>
      </c>
      <c r="M371" s="368">
        <v>0</v>
      </c>
      <c r="N371" s="369"/>
      <c r="O371" s="369" t="s">
        <v>253</v>
      </c>
      <c r="P371" s="48"/>
      <c r="Q371" s="42" t="s">
        <v>251</v>
      </c>
      <c r="R371" s="45"/>
      <c r="S371" s="47">
        <v>277149.8715393623</v>
      </c>
      <c r="T371" s="47">
        <v>283741.08037197427</v>
      </c>
      <c r="U371" s="47">
        <v>44336.42092601473</v>
      </c>
      <c r="V371" s="50">
        <v>605227.3728373513</v>
      </c>
      <c r="X371" s="204"/>
      <c r="Y371" s="204"/>
    </row>
    <row r="372" spans="1:25" s="7" customFormat="1" ht="12.75">
      <c r="A372" s="27" t="s">
        <v>185</v>
      </c>
      <c r="B372" s="42" t="s">
        <v>371</v>
      </c>
      <c r="C372" s="364" t="s">
        <v>249</v>
      </c>
      <c r="D372" s="365"/>
      <c r="E372" s="366" t="s">
        <v>249</v>
      </c>
      <c r="F372" s="367"/>
      <c r="G372" s="368">
        <v>494672.1010918488</v>
      </c>
      <c r="H372" s="368">
        <v>565555.3760266515</v>
      </c>
      <c r="I372" s="368">
        <v>88371.76899311208</v>
      </c>
      <c r="J372" s="369"/>
      <c r="K372" s="368">
        <v>98</v>
      </c>
      <c r="L372" s="368">
        <v>102</v>
      </c>
      <c r="M372" s="368">
        <v>0</v>
      </c>
      <c r="N372" s="369"/>
      <c r="O372" s="369" t="s">
        <v>250</v>
      </c>
      <c r="P372" s="48"/>
      <c r="Q372" s="42" t="s">
        <v>251</v>
      </c>
      <c r="R372" s="45"/>
      <c r="S372" s="47">
        <v>494672.1010918488</v>
      </c>
      <c r="T372" s="47">
        <v>565555.3760266515</v>
      </c>
      <c r="U372" s="47">
        <v>88371.76899311208</v>
      </c>
      <c r="V372" s="50">
        <v>1148599.2461116123</v>
      </c>
      <c r="X372" s="204"/>
      <c r="Y372" s="204"/>
    </row>
    <row r="373" spans="1:25" s="7" customFormat="1" ht="12.75">
      <c r="A373" s="27" t="s">
        <v>185</v>
      </c>
      <c r="B373" s="42" t="s">
        <v>371</v>
      </c>
      <c r="C373" s="364" t="s">
        <v>252</v>
      </c>
      <c r="D373" s="365"/>
      <c r="E373" s="366" t="s">
        <v>252</v>
      </c>
      <c r="F373" s="367"/>
      <c r="G373" s="368">
        <v>44147.22192569846</v>
      </c>
      <c r="H373" s="368">
        <v>15668.813857134952</v>
      </c>
      <c r="I373" s="368">
        <v>2448.355823804513</v>
      </c>
      <c r="J373" s="369"/>
      <c r="K373" s="368">
        <v>2</v>
      </c>
      <c r="L373" s="368">
        <v>2</v>
      </c>
      <c r="M373" s="368">
        <v>0</v>
      </c>
      <c r="N373" s="369"/>
      <c r="O373" s="369" t="s">
        <v>252</v>
      </c>
      <c r="P373" s="48"/>
      <c r="Q373" s="42" t="s">
        <v>251</v>
      </c>
      <c r="R373" s="45"/>
      <c r="S373" s="47">
        <v>44147.22192569846</v>
      </c>
      <c r="T373" s="47">
        <v>15668.813857134952</v>
      </c>
      <c r="U373" s="47">
        <v>2448.355823804513</v>
      </c>
      <c r="V373" s="50">
        <v>62264.391606637924</v>
      </c>
      <c r="X373" s="204"/>
      <c r="Y373" s="204"/>
    </row>
    <row r="374" spans="1:25" s="7" customFormat="1" ht="22.5">
      <c r="A374" s="27" t="s">
        <v>185</v>
      </c>
      <c r="B374" s="42" t="s">
        <v>371</v>
      </c>
      <c r="C374" s="364" t="s">
        <v>253</v>
      </c>
      <c r="D374" s="365"/>
      <c r="E374" s="366" t="s">
        <v>253</v>
      </c>
      <c r="F374" s="367"/>
      <c r="G374" s="368">
        <v>33117.51218168023</v>
      </c>
      <c r="H374" s="368">
        <v>36203.37476821136</v>
      </c>
      <c r="I374" s="368">
        <v>5657.01681463049</v>
      </c>
      <c r="J374" s="369"/>
      <c r="K374" s="368">
        <v>2</v>
      </c>
      <c r="L374" s="368">
        <v>2</v>
      </c>
      <c r="M374" s="368">
        <v>0</v>
      </c>
      <c r="N374" s="369"/>
      <c r="O374" s="369" t="s">
        <v>253</v>
      </c>
      <c r="P374" s="48"/>
      <c r="Q374" s="42" t="s">
        <v>251</v>
      </c>
      <c r="R374" s="45"/>
      <c r="S374" s="47">
        <v>33117.51218168023</v>
      </c>
      <c r="T374" s="47">
        <v>36203.37476821136</v>
      </c>
      <c r="U374" s="47">
        <v>5657.01681463049</v>
      </c>
      <c r="V374" s="50">
        <v>74977.90376452208</v>
      </c>
      <c r="X374" s="204"/>
      <c r="Y374" s="204"/>
    </row>
    <row r="375" spans="1:25" s="7" customFormat="1" ht="22.5">
      <c r="A375" s="27" t="s">
        <v>185</v>
      </c>
      <c r="B375" s="42" t="s">
        <v>372</v>
      </c>
      <c r="C375" s="364" t="s">
        <v>249</v>
      </c>
      <c r="D375" s="365"/>
      <c r="E375" s="366" t="s">
        <v>249</v>
      </c>
      <c r="F375" s="367"/>
      <c r="G375" s="368">
        <v>172946.7503087405</v>
      </c>
      <c r="H375" s="368">
        <v>184525.50929326686</v>
      </c>
      <c r="I375" s="368">
        <v>28833.33157429395</v>
      </c>
      <c r="J375" s="369"/>
      <c r="K375" s="368">
        <v>28</v>
      </c>
      <c r="L375" s="368">
        <v>26</v>
      </c>
      <c r="M375" s="368">
        <v>0</v>
      </c>
      <c r="N375" s="369"/>
      <c r="O375" s="369" t="s">
        <v>250</v>
      </c>
      <c r="P375" s="48"/>
      <c r="Q375" s="42" t="s">
        <v>251</v>
      </c>
      <c r="R375" s="45"/>
      <c r="S375" s="47">
        <v>172946.7503087405</v>
      </c>
      <c r="T375" s="47">
        <v>184525.50929326686</v>
      </c>
      <c r="U375" s="47">
        <v>28833.33157429395</v>
      </c>
      <c r="V375" s="50">
        <v>386305.5911763013</v>
      </c>
      <c r="X375" s="204"/>
      <c r="Y375" s="204"/>
    </row>
    <row r="376" spans="1:25" s="7" customFormat="1" ht="22.5">
      <c r="A376" s="27" t="s">
        <v>185</v>
      </c>
      <c r="B376" s="42" t="s">
        <v>372</v>
      </c>
      <c r="C376" s="364" t="s">
        <v>252</v>
      </c>
      <c r="D376" s="365"/>
      <c r="E376" s="366" t="s">
        <v>252</v>
      </c>
      <c r="F376" s="367"/>
      <c r="G376" s="368">
        <v>183906.91272907698</v>
      </c>
      <c r="H376" s="368">
        <v>201043.2078191725</v>
      </c>
      <c r="I376" s="368">
        <v>31414.3312434765</v>
      </c>
      <c r="J376" s="369"/>
      <c r="K376" s="368">
        <v>22</v>
      </c>
      <c r="L376" s="368">
        <v>22</v>
      </c>
      <c r="M376" s="368">
        <v>0</v>
      </c>
      <c r="N376" s="369"/>
      <c r="O376" s="369" t="s">
        <v>252</v>
      </c>
      <c r="P376" s="48"/>
      <c r="Q376" s="42" t="s">
        <v>251</v>
      </c>
      <c r="R376" s="45"/>
      <c r="S376" s="47">
        <v>183906.91272907698</v>
      </c>
      <c r="T376" s="47">
        <v>201043.2078191725</v>
      </c>
      <c r="U376" s="47">
        <v>31414.3312434765</v>
      </c>
      <c r="V376" s="50">
        <v>416364.45179172594</v>
      </c>
      <c r="X376" s="204"/>
      <c r="Y376" s="204"/>
    </row>
    <row r="377" spans="1:25" s="7" customFormat="1" ht="22.5">
      <c r="A377" s="27" t="s">
        <v>185</v>
      </c>
      <c r="B377" s="42" t="s">
        <v>372</v>
      </c>
      <c r="C377" s="364" t="s">
        <v>253</v>
      </c>
      <c r="D377" s="365"/>
      <c r="E377" s="366" t="s">
        <v>253</v>
      </c>
      <c r="F377" s="367"/>
      <c r="G377" s="368">
        <v>106193.58928685173</v>
      </c>
      <c r="H377" s="368">
        <v>137681.1424394029</v>
      </c>
      <c r="I377" s="368">
        <v>21513.589349717906</v>
      </c>
      <c r="J377" s="369"/>
      <c r="K377" s="368">
        <v>6</v>
      </c>
      <c r="L377" s="368">
        <v>7</v>
      </c>
      <c r="M377" s="368">
        <v>0</v>
      </c>
      <c r="N377" s="369"/>
      <c r="O377" s="369" t="s">
        <v>253</v>
      </c>
      <c r="P377" s="48"/>
      <c r="Q377" s="42" t="s">
        <v>251</v>
      </c>
      <c r="R377" s="45"/>
      <c r="S377" s="47">
        <v>106193.58928685173</v>
      </c>
      <c r="T377" s="47">
        <v>137681.1424394029</v>
      </c>
      <c r="U377" s="47">
        <v>21513.589349717906</v>
      </c>
      <c r="V377" s="50">
        <v>265388.3210759725</v>
      </c>
      <c r="X377" s="204"/>
      <c r="Y377" s="204"/>
    </row>
    <row r="378" spans="1:25" s="7" customFormat="1" ht="12.75">
      <c r="A378" s="27" t="s">
        <v>185</v>
      </c>
      <c r="B378" s="42" t="s">
        <v>373</v>
      </c>
      <c r="C378" s="364" t="s">
        <v>249</v>
      </c>
      <c r="D378" s="365"/>
      <c r="E378" s="366" t="s">
        <v>249</v>
      </c>
      <c r="F378" s="367"/>
      <c r="G378" s="368">
        <v>352844.4804322207</v>
      </c>
      <c r="H378" s="368">
        <v>382169.6604786925</v>
      </c>
      <c r="I378" s="368">
        <v>59716.53773194361</v>
      </c>
      <c r="J378" s="369"/>
      <c r="K378" s="368">
        <v>62</v>
      </c>
      <c r="L378" s="368">
        <v>61</v>
      </c>
      <c r="M378" s="368">
        <v>0</v>
      </c>
      <c r="N378" s="369"/>
      <c r="O378" s="369" t="s">
        <v>250</v>
      </c>
      <c r="P378" s="48"/>
      <c r="Q378" s="42" t="s">
        <v>251</v>
      </c>
      <c r="R378" s="45"/>
      <c r="S378" s="47">
        <v>352844.4804322207</v>
      </c>
      <c r="T378" s="47">
        <v>382169.6604786925</v>
      </c>
      <c r="U378" s="47">
        <v>59716.53773194361</v>
      </c>
      <c r="V378" s="50">
        <v>794730.6786428569</v>
      </c>
      <c r="X378" s="204"/>
      <c r="Y378" s="204"/>
    </row>
    <row r="379" spans="1:25" s="7" customFormat="1" ht="12.75">
      <c r="A379" s="27" t="s">
        <v>185</v>
      </c>
      <c r="B379" s="42" t="s">
        <v>373</v>
      </c>
      <c r="C379" s="364" t="s">
        <v>252</v>
      </c>
      <c r="D379" s="365"/>
      <c r="E379" s="366" t="s">
        <v>252</v>
      </c>
      <c r="F379" s="367"/>
      <c r="G379" s="368">
        <v>195085.92861435446</v>
      </c>
      <c r="H379" s="368">
        <v>213263.87522360295</v>
      </c>
      <c r="I379" s="368">
        <v>33323.89137248338</v>
      </c>
      <c r="J379" s="369"/>
      <c r="K379" s="368">
        <v>22</v>
      </c>
      <c r="L379" s="368">
        <v>22</v>
      </c>
      <c r="M379" s="368">
        <v>0</v>
      </c>
      <c r="N379" s="369"/>
      <c r="O379" s="369" t="s">
        <v>252</v>
      </c>
      <c r="P379" s="48"/>
      <c r="Q379" s="42" t="s">
        <v>251</v>
      </c>
      <c r="R379" s="45"/>
      <c r="S379" s="47">
        <v>195085.92861435446</v>
      </c>
      <c r="T379" s="47">
        <v>213263.87522360295</v>
      </c>
      <c r="U379" s="47">
        <v>33323.89137248338</v>
      </c>
      <c r="V379" s="50">
        <v>441673.69521044084</v>
      </c>
      <c r="X379" s="204"/>
      <c r="Y379" s="204"/>
    </row>
    <row r="380" spans="1:25" s="7" customFormat="1" ht="22.5">
      <c r="A380" s="27" t="s">
        <v>185</v>
      </c>
      <c r="B380" s="42" t="s">
        <v>373</v>
      </c>
      <c r="C380" s="364" t="s">
        <v>253</v>
      </c>
      <c r="D380" s="365"/>
      <c r="E380" s="366" t="s">
        <v>253</v>
      </c>
      <c r="F380" s="367"/>
      <c r="G380" s="368">
        <v>202170.88595813577</v>
      </c>
      <c r="H380" s="368">
        <v>202337.8414695033</v>
      </c>
      <c r="I380" s="368">
        <v>31616.626316120903</v>
      </c>
      <c r="J380" s="369"/>
      <c r="K380" s="368">
        <v>12</v>
      </c>
      <c r="L380" s="368">
        <v>12</v>
      </c>
      <c r="M380" s="368">
        <v>0</v>
      </c>
      <c r="N380" s="369"/>
      <c r="O380" s="369" t="s">
        <v>253</v>
      </c>
      <c r="P380" s="48"/>
      <c r="Q380" s="42" t="s">
        <v>251</v>
      </c>
      <c r="R380" s="45"/>
      <c r="S380" s="47">
        <v>202170.88595813577</v>
      </c>
      <c r="T380" s="47">
        <v>202337.8414695033</v>
      </c>
      <c r="U380" s="47">
        <v>31616.626316120903</v>
      </c>
      <c r="V380" s="50">
        <v>436125.35374376</v>
      </c>
      <c r="X380" s="204"/>
      <c r="Y380" s="204"/>
    </row>
    <row r="381" spans="1:25" s="7" customFormat="1" ht="12.75">
      <c r="A381" s="27" t="s">
        <v>185</v>
      </c>
      <c r="B381" s="42" t="s">
        <v>374</v>
      </c>
      <c r="C381" s="364" t="s">
        <v>249</v>
      </c>
      <c r="D381" s="365"/>
      <c r="E381" s="366" t="s">
        <v>249</v>
      </c>
      <c r="F381" s="367"/>
      <c r="G381" s="368">
        <v>69722.35187111497</v>
      </c>
      <c r="H381" s="368">
        <v>76219.02335729774</v>
      </c>
      <c r="I381" s="368">
        <v>11909.7266342568</v>
      </c>
      <c r="J381" s="369"/>
      <c r="K381" s="368">
        <v>14</v>
      </c>
      <c r="L381" s="368">
        <v>14</v>
      </c>
      <c r="M381" s="368">
        <v>0</v>
      </c>
      <c r="N381" s="369"/>
      <c r="O381" s="369" t="s">
        <v>250</v>
      </c>
      <c r="P381" s="48"/>
      <c r="Q381" s="42" t="s">
        <v>251</v>
      </c>
      <c r="R381" s="45"/>
      <c r="S381" s="47">
        <v>69722.35187111497</v>
      </c>
      <c r="T381" s="47">
        <v>76219.02335729774</v>
      </c>
      <c r="U381" s="47">
        <v>11909.7266342568</v>
      </c>
      <c r="V381" s="50">
        <v>157851.10186266951</v>
      </c>
      <c r="X381" s="204"/>
      <c r="Y381" s="204"/>
    </row>
    <row r="382" spans="1:25" s="7" customFormat="1" ht="12.75">
      <c r="A382" s="27" t="s">
        <v>185</v>
      </c>
      <c r="B382" s="42" t="s">
        <v>374</v>
      </c>
      <c r="C382" s="364" t="s">
        <v>252</v>
      </c>
      <c r="D382" s="365"/>
      <c r="E382" s="366" t="s">
        <v>252</v>
      </c>
      <c r="F382" s="367"/>
      <c r="G382" s="368">
        <v>105364.51377633616</v>
      </c>
      <c r="H382" s="368">
        <v>115182.29263685996</v>
      </c>
      <c r="I382" s="368">
        <v>17997.995224647904</v>
      </c>
      <c r="J382" s="369"/>
      <c r="K382" s="368">
        <v>4</v>
      </c>
      <c r="L382" s="368">
        <v>4</v>
      </c>
      <c r="M382" s="368">
        <v>0</v>
      </c>
      <c r="N382" s="369"/>
      <c r="O382" s="369" t="s">
        <v>252</v>
      </c>
      <c r="P382" s="48"/>
      <c r="Q382" s="42" t="s">
        <v>251</v>
      </c>
      <c r="R382" s="45"/>
      <c r="S382" s="47">
        <v>105364.51377633616</v>
      </c>
      <c r="T382" s="47">
        <v>115182.29263685996</v>
      </c>
      <c r="U382" s="47">
        <v>17997.995224647904</v>
      </c>
      <c r="V382" s="50">
        <v>238544.801637844</v>
      </c>
      <c r="X382" s="204"/>
      <c r="Y382" s="204"/>
    </row>
    <row r="383" spans="1:25" s="7" customFormat="1" ht="22.5">
      <c r="A383" s="27" t="s">
        <v>185</v>
      </c>
      <c r="B383" s="42" t="s">
        <v>374</v>
      </c>
      <c r="C383" s="364" t="s">
        <v>253</v>
      </c>
      <c r="D383" s="365"/>
      <c r="E383" s="366" t="s">
        <v>253</v>
      </c>
      <c r="F383" s="367"/>
      <c r="G383" s="368">
        <v>393777.3333128293</v>
      </c>
      <c r="H383" s="368">
        <v>466002.8640659878</v>
      </c>
      <c r="I383" s="368">
        <v>72816.03039951906</v>
      </c>
      <c r="J383" s="369"/>
      <c r="K383" s="368">
        <v>18</v>
      </c>
      <c r="L383" s="368">
        <v>20</v>
      </c>
      <c r="M383" s="368">
        <v>0</v>
      </c>
      <c r="N383" s="369"/>
      <c r="O383" s="369" t="s">
        <v>253</v>
      </c>
      <c r="P383" s="48"/>
      <c r="Q383" s="42" t="s">
        <v>251</v>
      </c>
      <c r="R383" s="45"/>
      <c r="S383" s="47">
        <v>393777.3333128293</v>
      </c>
      <c r="T383" s="47">
        <v>466002.8640659878</v>
      </c>
      <c r="U383" s="47">
        <v>72816.03039951906</v>
      </c>
      <c r="V383" s="50">
        <v>932596.2277783361</v>
      </c>
      <c r="X383" s="204"/>
      <c r="Y383" s="204"/>
    </row>
    <row r="384" spans="1:25" s="7" customFormat="1" ht="12.75">
      <c r="A384" s="27" t="s">
        <v>185</v>
      </c>
      <c r="B384" s="42" t="s">
        <v>374</v>
      </c>
      <c r="C384" s="364" t="s">
        <v>255</v>
      </c>
      <c r="D384" s="365"/>
      <c r="E384" s="366" t="s">
        <v>255</v>
      </c>
      <c r="F384" s="367"/>
      <c r="G384" s="368">
        <v>48020.69855339823</v>
      </c>
      <c r="H384" s="368">
        <v>52495.22780644381</v>
      </c>
      <c r="I384" s="368">
        <v>8202.726632260377</v>
      </c>
      <c r="J384" s="369"/>
      <c r="K384" s="368">
        <v>2</v>
      </c>
      <c r="L384" s="368">
        <v>2</v>
      </c>
      <c r="M384" s="368">
        <v>0</v>
      </c>
      <c r="N384" s="369"/>
      <c r="O384" s="369" t="s">
        <v>252</v>
      </c>
      <c r="P384" s="48"/>
      <c r="Q384" s="42" t="s">
        <v>251</v>
      </c>
      <c r="R384" s="45"/>
      <c r="S384" s="47">
        <v>48020.69855339823</v>
      </c>
      <c r="T384" s="47">
        <v>52495.22780644381</v>
      </c>
      <c r="U384" s="47">
        <v>8202.726632260377</v>
      </c>
      <c r="V384" s="50">
        <v>108718.65299210242</v>
      </c>
      <c r="X384" s="204"/>
      <c r="Y384" s="204"/>
    </row>
    <row r="385" spans="1:25" s="7" customFormat="1" ht="12.75">
      <c r="A385" s="27" t="s">
        <v>185</v>
      </c>
      <c r="B385" s="42" t="s">
        <v>375</v>
      </c>
      <c r="C385" s="364" t="s">
        <v>249</v>
      </c>
      <c r="D385" s="365"/>
      <c r="E385" s="366" t="s">
        <v>249</v>
      </c>
      <c r="F385" s="367"/>
      <c r="G385" s="368">
        <v>12871.622169676137</v>
      </c>
      <c r="H385" s="368">
        <v>14070.989352315553</v>
      </c>
      <c r="I385" s="368">
        <v>2198.685174356422</v>
      </c>
      <c r="J385" s="369"/>
      <c r="K385" s="368">
        <v>2</v>
      </c>
      <c r="L385" s="368">
        <v>2</v>
      </c>
      <c r="M385" s="368">
        <v>0</v>
      </c>
      <c r="N385" s="369"/>
      <c r="O385" s="369" t="s">
        <v>250</v>
      </c>
      <c r="P385" s="48"/>
      <c r="Q385" s="42" t="s">
        <v>251</v>
      </c>
      <c r="R385" s="45"/>
      <c r="S385" s="47">
        <v>12871.622169676137</v>
      </c>
      <c r="T385" s="47">
        <v>14070.989352315553</v>
      </c>
      <c r="U385" s="47">
        <v>2198.685174356422</v>
      </c>
      <c r="V385" s="50">
        <v>29141.296696348112</v>
      </c>
      <c r="X385" s="204"/>
      <c r="Y385" s="204"/>
    </row>
    <row r="386" spans="1:25" s="7" customFormat="1" ht="12.75">
      <c r="A386" s="27" t="s">
        <v>185</v>
      </c>
      <c r="B386" s="42" t="s">
        <v>375</v>
      </c>
      <c r="C386" s="364" t="s">
        <v>252</v>
      </c>
      <c r="D386" s="365"/>
      <c r="E386" s="366" t="s">
        <v>252</v>
      </c>
      <c r="F386" s="367"/>
      <c r="G386" s="368">
        <v>25928.916134819203</v>
      </c>
      <c r="H386" s="368">
        <v>28344.95124551219</v>
      </c>
      <c r="I386" s="368">
        <v>4429.086151010943</v>
      </c>
      <c r="J386" s="369"/>
      <c r="K386" s="368">
        <v>2</v>
      </c>
      <c r="L386" s="368">
        <v>2</v>
      </c>
      <c r="M386" s="368">
        <v>0</v>
      </c>
      <c r="N386" s="369"/>
      <c r="O386" s="369" t="s">
        <v>252</v>
      </c>
      <c r="P386" s="48"/>
      <c r="Q386" s="42" t="s">
        <v>251</v>
      </c>
      <c r="R386" s="45"/>
      <c r="S386" s="47">
        <v>25928.916134819203</v>
      </c>
      <c r="T386" s="47">
        <v>28344.95124551219</v>
      </c>
      <c r="U386" s="47">
        <v>4429.086151010943</v>
      </c>
      <c r="V386" s="50">
        <v>58702.95353134234</v>
      </c>
      <c r="X386" s="204"/>
      <c r="Y386" s="204"/>
    </row>
    <row r="387" spans="1:25" s="7" customFormat="1" ht="22.5">
      <c r="A387" s="27" t="s">
        <v>185</v>
      </c>
      <c r="B387" s="42" t="s">
        <v>375</v>
      </c>
      <c r="C387" s="364" t="s">
        <v>253</v>
      </c>
      <c r="D387" s="365"/>
      <c r="E387" s="366" t="s">
        <v>253</v>
      </c>
      <c r="F387" s="367"/>
      <c r="G387" s="368">
        <v>41065.17018903907</v>
      </c>
      <c r="H387" s="368">
        <v>44891.58902148954</v>
      </c>
      <c r="I387" s="368">
        <v>7014.607769467743</v>
      </c>
      <c r="J387" s="369"/>
      <c r="K387" s="368">
        <v>2</v>
      </c>
      <c r="L387" s="368">
        <v>2</v>
      </c>
      <c r="M387" s="368">
        <v>0</v>
      </c>
      <c r="N387" s="369"/>
      <c r="O387" s="369" t="s">
        <v>253</v>
      </c>
      <c r="P387" s="48"/>
      <c r="Q387" s="42" t="s">
        <v>251</v>
      </c>
      <c r="R387" s="45"/>
      <c r="S387" s="47">
        <v>41065.17018903907</v>
      </c>
      <c r="T387" s="47">
        <v>44891.58902148954</v>
      </c>
      <c r="U387" s="47">
        <v>7014.607769467743</v>
      </c>
      <c r="V387" s="50">
        <v>92971.36697999634</v>
      </c>
      <c r="X387" s="204"/>
      <c r="Y387" s="204"/>
    </row>
    <row r="388" spans="1:25" s="7" customFormat="1" ht="12.75">
      <c r="A388" s="27" t="s">
        <v>185</v>
      </c>
      <c r="B388" s="42" t="s">
        <v>376</v>
      </c>
      <c r="C388" s="364" t="s">
        <v>249</v>
      </c>
      <c r="D388" s="365"/>
      <c r="E388" s="366" t="s">
        <v>249</v>
      </c>
      <c r="F388" s="367"/>
      <c r="G388" s="368">
        <v>28730.527044689934</v>
      </c>
      <c r="H388" s="368">
        <v>29463.38861984787</v>
      </c>
      <c r="I388" s="368">
        <v>4603.849389886772</v>
      </c>
      <c r="J388" s="369"/>
      <c r="K388" s="368">
        <v>8</v>
      </c>
      <c r="L388" s="368">
        <v>6</v>
      </c>
      <c r="M388" s="368">
        <v>0</v>
      </c>
      <c r="N388" s="369"/>
      <c r="O388" s="369" t="s">
        <v>250</v>
      </c>
      <c r="P388" s="48"/>
      <c r="Q388" s="42" t="s">
        <v>251</v>
      </c>
      <c r="R388" s="45"/>
      <c r="S388" s="47">
        <v>28730.527044689934</v>
      </c>
      <c r="T388" s="47">
        <v>29463.38861984787</v>
      </c>
      <c r="U388" s="47">
        <v>4603.849389886772</v>
      </c>
      <c r="V388" s="50">
        <v>62797.76505442458</v>
      </c>
      <c r="X388" s="204"/>
      <c r="Y388" s="204"/>
    </row>
    <row r="389" spans="1:25" s="7" customFormat="1" ht="12.75">
      <c r="A389" s="27" t="s">
        <v>185</v>
      </c>
      <c r="B389" s="42" t="s">
        <v>376</v>
      </c>
      <c r="C389" s="364" t="s">
        <v>252</v>
      </c>
      <c r="D389" s="365"/>
      <c r="E389" s="366" t="s">
        <v>252</v>
      </c>
      <c r="F389" s="367"/>
      <c r="G389" s="368">
        <v>18583.16769860536</v>
      </c>
      <c r="H389" s="368">
        <v>20314.7320028855</v>
      </c>
      <c r="I389" s="368">
        <v>3174.311269620711</v>
      </c>
      <c r="J389" s="369"/>
      <c r="K389" s="368">
        <v>2</v>
      </c>
      <c r="L389" s="368">
        <v>2</v>
      </c>
      <c r="M389" s="368">
        <v>0</v>
      </c>
      <c r="N389" s="369"/>
      <c r="O389" s="369" t="s">
        <v>252</v>
      </c>
      <c r="P389" s="48"/>
      <c r="Q389" s="42" t="s">
        <v>251</v>
      </c>
      <c r="R389" s="45"/>
      <c r="S389" s="47">
        <v>18583.16769860536</v>
      </c>
      <c r="T389" s="47">
        <v>20314.7320028855</v>
      </c>
      <c r="U389" s="47">
        <v>3174.311269620711</v>
      </c>
      <c r="V389" s="50">
        <v>42072.21097111157</v>
      </c>
      <c r="X389" s="204"/>
      <c r="Y389" s="204"/>
    </row>
    <row r="390" spans="1:25" s="7" customFormat="1" ht="22.5">
      <c r="A390" s="27" t="s">
        <v>185</v>
      </c>
      <c r="B390" s="42" t="s">
        <v>376</v>
      </c>
      <c r="C390" s="364" t="s">
        <v>253</v>
      </c>
      <c r="D390" s="365"/>
      <c r="E390" s="366" t="s">
        <v>253</v>
      </c>
      <c r="F390" s="367"/>
      <c r="G390" s="368">
        <v>7799.147862283015</v>
      </c>
      <c r="H390" s="368">
        <v>8525.86605485174</v>
      </c>
      <c r="I390" s="368">
        <v>1332.2229748021493</v>
      </c>
      <c r="J390" s="369"/>
      <c r="K390" s="368">
        <v>2</v>
      </c>
      <c r="L390" s="368">
        <v>2</v>
      </c>
      <c r="M390" s="368">
        <v>0</v>
      </c>
      <c r="N390" s="369"/>
      <c r="O390" s="369" t="s">
        <v>253</v>
      </c>
      <c r="P390" s="48"/>
      <c r="Q390" s="42" t="s">
        <v>251</v>
      </c>
      <c r="R390" s="45"/>
      <c r="S390" s="47">
        <v>7799.147862283015</v>
      </c>
      <c r="T390" s="47">
        <v>8525.86605485174</v>
      </c>
      <c r="U390" s="47">
        <v>1332.2229748021493</v>
      </c>
      <c r="V390" s="50">
        <v>17657.236891936904</v>
      </c>
      <c r="X390" s="204"/>
      <c r="Y390" s="204"/>
    </row>
    <row r="391" spans="1:25" s="7" customFormat="1" ht="12.75">
      <c r="A391" s="27" t="s">
        <v>185</v>
      </c>
      <c r="B391" s="42" t="s">
        <v>376</v>
      </c>
      <c r="C391" s="364" t="s">
        <v>255</v>
      </c>
      <c r="D391" s="365"/>
      <c r="E391" s="366" t="s">
        <v>255</v>
      </c>
      <c r="F391" s="367"/>
      <c r="G391" s="368">
        <v>43124.09391704207</v>
      </c>
      <c r="H391" s="368">
        <v>75938.56870915847</v>
      </c>
      <c r="I391" s="368">
        <v>11865.90374010887</v>
      </c>
      <c r="J391" s="369"/>
      <c r="K391" s="368">
        <v>2</v>
      </c>
      <c r="L391" s="368">
        <v>4</v>
      </c>
      <c r="M391" s="368">
        <v>0</v>
      </c>
      <c r="N391" s="369"/>
      <c r="O391" s="369" t="s">
        <v>252</v>
      </c>
      <c r="P391" s="48"/>
      <c r="Q391" s="42" t="s">
        <v>251</v>
      </c>
      <c r="R391" s="45"/>
      <c r="S391" s="47">
        <v>43124.09391704207</v>
      </c>
      <c r="T391" s="47">
        <v>75938.56870915847</v>
      </c>
      <c r="U391" s="47">
        <v>11865.90374010887</v>
      </c>
      <c r="V391" s="50">
        <v>130928.5663663094</v>
      </c>
      <c r="X391" s="204"/>
      <c r="Y391" s="204"/>
    </row>
    <row r="392" spans="1:25" s="7" customFormat="1" ht="12.75">
      <c r="A392" s="27" t="s">
        <v>185</v>
      </c>
      <c r="B392" s="42" t="s">
        <v>377</v>
      </c>
      <c r="C392" s="364" t="s">
        <v>249</v>
      </c>
      <c r="D392" s="365"/>
      <c r="E392" s="366" t="s">
        <v>249</v>
      </c>
      <c r="F392" s="367"/>
      <c r="G392" s="368">
        <v>144655.23790194816</v>
      </c>
      <c r="H392" s="368">
        <v>1392411.5945488892</v>
      </c>
      <c r="I392" s="368">
        <v>217573.52328838376</v>
      </c>
      <c r="J392" s="369"/>
      <c r="K392" s="368">
        <v>28</v>
      </c>
      <c r="L392" s="368">
        <v>372</v>
      </c>
      <c r="M392" s="368">
        <v>0</v>
      </c>
      <c r="N392" s="369"/>
      <c r="O392" s="369" t="s">
        <v>250</v>
      </c>
      <c r="P392" s="48"/>
      <c r="Q392" s="42" t="s">
        <v>251</v>
      </c>
      <c r="R392" s="45"/>
      <c r="S392" s="47">
        <v>144655.23790194816</v>
      </c>
      <c r="T392" s="47">
        <v>1392411.5945488892</v>
      </c>
      <c r="U392" s="47">
        <v>217573.52328838376</v>
      </c>
      <c r="V392" s="50">
        <v>1754640.3557392212</v>
      </c>
      <c r="X392" s="204"/>
      <c r="Y392" s="204"/>
    </row>
    <row r="393" spans="1:25" s="7" customFormat="1" ht="12.75">
      <c r="A393" s="27" t="s">
        <v>185</v>
      </c>
      <c r="B393" s="42" t="s">
        <v>377</v>
      </c>
      <c r="C393" s="364" t="s">
        <v>252</v>
      </c>
      <c r="D393" s="365"/>
      <c r="E393" s="366" t="s">
        <v>252</v>
      </c>
      <c r="F393" s="367"/>
      <c r="G393" s="368">
        <v>163642.76029035074</v>
      </c>
      <c r="H393" s="368">
        <v>179226.03398578044</v>
      </c>
      <c r="I393" s="368">
        <v>28005.253498282837</v>
      </c>
      <c r="J393" s="369"/>
      <c r="K393" s="368">
        <v>16</v>
      </c>
      <c r="L393" s="368">
        <v>16</v>
      </c>
      <c r="M393" s="368">
        <v>0</v>
      </c>
      <c r="N393" s="369"/>
      <c r="O393" s="369" t="s">
        <v>252</v>
      </c>
      <c r="P393" s="48"/>
      <c r="Q393" s="42" t="s">
        <v>251</v>
      </c>
      <c r="R393" s="45"/>
      <c r="S393" s="47">
        <v>163642.76029035074</v>
      </c>
      <c r="T393" s="47">
        <v>179226.03398578044</v>
      </c>
      <c r="U393" s="47">
        <v>28005.253498282837</v>
      </c>
      <c r="V393" s="50">
        <v>370874.04777441407</v>
      </c>
      <c r="X393" s="204"/>
      <c r="Y393" s="204"/>
    </row>
    <row r="394" spans="1:25" s="7" customFormat="1" ht="22.5">
      <c r="A394" s="27" t="s">
        <v>185</v>
      </c>
      <c r="B394" s="42" t="s">
        <v>377</v>
      </c>
      <c r="C394" s="364" t="s">
        <v>253</v>
      </c>
      <c r="D394" s="365"/>
      <c r="E394" s="366" t="s">
        <v>253</v>
      </c>
      <c r="F394" s="367"/>
      <c r="G394" s="368">
        <v>242412.7459233019</v>
      </c>
      <c r="H394" s="368">
        <v>265913.2468019065</v>
      </c>
      <c r="I394" s="368">
        <v>41550.70398885058</v>
      </c>
      <c r="J394" s="369"/>
      <c r="K394" s="368">
        <v>12</v>
      </c>
      <c r="L394" s="368">
        <v>12</v>
      </c>
      <c r="M394" s="368">
        <v>0</v>
      </c>
      <c r="N394" s="369"/>
      <c r="O394" s="369" t="s">
        <v>253</v>
      </c>
      <c r="P394" s="48"/>
      <c r="Q394" s="42" t="s">
        <v>251</v>
      </c>
      <c r="R394" s="45"/>
      <c r="S394" s="47">
        <v>242412.7459233019</v>
      </c>
      <c r="T394" s="47">
        <v>265913.2468019065</v>
      </c>
      <c r="U394" s="47">
        <v>41550.70398885058</v>
      </c>
      <c r="V394" s="50">
        <v>549876.696714059</v>
      </c>
      <c r="X394" s="204"/>
      <c r="Y394" s="204"/>
    </row>
    <row r="395" spans="1:25" s="7" customFormat="1" ht="12.75">
      <c r="A395" s="27" t="s">
        <v>185</v>
      </c>
      <c r="B395" s="42" t="s">
        <v>378</v>
      </c>
      <c r="C395" s="364" t="s">
        <v>249</v>
      </c>
      <c r="D395" s="365"/>
      <c r="E395" s="366" t="s">
        <v>249</v>
      </c>
      <c r="F395" s="367"/>
      <c r="G395" s="368">
        <v>350921.03525463375</v>
      </c>
      <c r="H395" s="368">
        <v>399512.45083632524</v>
      </c>
      <c r="I395" s="368">
        <v>62426.463458312224</v>
      </c>
      <c r="J395" s="369"/>
      <c r="K395" s="368">
        <v>60</v>
      </c>
      <c r="L395" s="368">
        <v>63</v>
      </c>
      <c r="M395" s="368">
        <v>0</v>
      </c>
      <c r="N395" s="369"/>
      <c r="O395" s="369" t="s">
        <v>250</v>
      </c>
      <c r="P395" s="48"/>
      <c r="Q395" s="42" t="s">
        <v>251</v>
      </c>
      <c r="R395" s="45"/>
      <c r="S395" s="47">
        <v>350921.03525463375</v>
      </c>
      <c r="T395" s="47">
        <v>399512.45083632524</v>
      </c>
      <c r="U395" s="47">
        <v>62426.463458312224</v>
      </c>
      <c r="V395" s="50">
        <v>812859.9495492713</v>
      </c>
      <c r="X395" s="204"/>
      <c r="Y395" s="204"/>
    </row>
    <row r="396" spans="1:25" s="7" customFormat="1" ht="12.75">
      <c r="A396" s="27" t="s">
        <v>185</v>
      </c>
      <c r="B396" s="42" t="s">
        <v>378</v>
      </c>
      <c r="C396" s="364" t="s">
        <v>252</v>
      </c>
      <c r="D396" s="365"/>
      <c r="E396" s="366" t="s">
        <v>252</v>
      </c>
      <c r="F396" s="367"/>
      <c r="G396" s="368">
        <v>186485.07613889105</v>
      </c>
      <c r="H396" s="368">
        <v>217392.6285838148</v>
      </c>
      <c r="I396" s="368">
        <v>33969.03639920306</v>
      </c>
      <c r="J396" s="369"/>
      <c r="K396" s="368">
        <v>16</v>
      </c>
      <c r="L396" s="368">
        <v>17</v>
      </c>
      <c r="M396" s="368">
        <v>0</v>
      </c>
      <c r="N396" s="369"/>
      <c r="O396" s="369" t="s">
        <v>252</v>
      </c>
      <c r="P396" s="48"/>
      <c r="Q396" s="42" t="s">
        <v>251</v>
      </c>
      <c r="R396" s="45"/>
      <c r="S396" s="47">
        <v>186485.07613889105</v>
      </c>
      <c r="T396" s="47">
        <v>217392.6285838148</v>
      </c>
      <c r="U396" s="47">
        <v>33969.03639920306</v>
      </c>
      <c r="V396" s="50">
        <v>437846.74112190894</v>
      </c>
      <c r="X396" s="204"/>
      <c r="Y396" s="204"/>
    </row>
    <row r="397" spans="1:25" s="7" customFormat="1" ht="22.5">
      <c r="A397" s="27" t="s">
        <v>185</v>
      </c>
      <c r="B397" s="42" t="s">
        <v>378</v>
      </c>
      <c r="C397" s="364" t="s">
        <v>253</v>
      </c>
      <c r="D397" s="365"/>
      <c r="E397" s="366" t="s">
        <v>253</v>
      </c>
      <c r="F397" s="367"/>
      <c r="G397" s="368">
        <v>175710.23300142598</v>
      </c>
      <c r="H397" s="368">
        <v>183990.56825016695</v>
      </c>
      <c r="I397" s="368">
        <v>28749.74349735286</v>
      </c>
      <c r="J397" s="369"/>
      <c r="K397" s="368">
        <v>12</v>
      </c>
      <c r="L397" s="368">
        <v>11</v>
      </c>
      <c r="M397" s="368">
        <v>0</v>
      </c>
      <c r="N397" s="369"/>
      <c r="O397" s="369" t="s">
        <v>253</v>
      </c>
      <c r="P397" s="48"/>
      <c r="Q397" s="42" t="s">
        <v>251</v>
      </c>
      <c r="R397" s="45"/>
      <c r="S397" s="47">
        <v>175710.23300142598</v>
      </c>
      <c r="T397" s="47">
        <v>183990.56825016695</v>
      </c>
      <c r="U397" s="47">
        <v>28749.74349735286</v>
      </c>
      <c r="V397" s="50">
        <v>388450.5447489458</v>
      </c>
      <c r="X397" s="204"/>
      <c r="Y397" s="204"/>
    </row>
    <row r="398" spans="1:25" s="7" customFormat="1" ht="12.75">
      <c r="A398" s="27" t="s">
        <v>185</v>
      </c>
      <c r="B398" s="42" t="s">
        <v>379</v>
      </c>
      <c r="C398" s="364" t="s">
        <v>249</v>
      </c>
      <c r="D398" s="365"/>
      <c r="E398" s="366" t="s">
        <v>249</v>
      </c>
      <c r="F398" s="367"/>
      <c r="G398" s="368">
        <v>10716.542102717449</v>
      </c>
      <c r="H398" s="368">
        <v>11715.100694629278</v>
      </c>
      <c r="I398" s="368">
        <v>1830.5619859725962</v>
      </c>
      <c r="J398" s="369"/>
      <c r="K398" s="368">
        <v>2</v>
      </c>
      <c r="L398" s="368">
        <v>2</v>
      </c>
      <c r="M398" s="368">
        <v>0</v>
      </c>
      <c r="N398" s="369"/>
      <c r="O398" s="369" t="s">
        <v>250</v>
      </c>
      <c r="P398" s="48"/>
      <c r="Q398" s="42" t="s">
        <v>251</v>
      </c>
      <c r="R398" s="45"/>
      <c r="S398" s="47">
        <v>10716.542102717449</v>
      </c>
      <c r="T398" s="47">
        <v>11715.100694629278</v>
      </c>
      <c r="U398" s="47">
        <v>1830.5619859725962</v>
      </c>
      <c r="V398" s="50">
        <v>24262.204783319325</v>
      </c>
      <c r="X398" s="204"/>
      <c r="Y398" s="204"/>
    </row>
    <row r="399" spans="1:25" s="7" customFormat="1" ht="12.75">
      <c r="A399" s="27" t="s">
        <v>185</v>
      </c>
      <c r="B399" s="42" t="s">
        <v>379</v>
      </c>
      <c r="C399" s="364" t="s">
        <v>252</v>
      </c>
      <c r="D399" s="365"/>
      <c r="E399" s="366" t="s">
        <v>252</v>
      </c>
      <c r="F399" s="367"/>
      <c r="G399" s="368">
        <v>141612.1103786574</v>
      </c>
      <c r="H399" s="368">
        <v>154842.21717953202</v>
      </c>
      <c r="I399" s="368">
        <v>24195.12080869347</v>
      </c>
      <c r="J399" s="369"/>
      <c r="K399" s="368">
        <v>14</v>
      </c>
      <c r="L399" s="368">
        <v>14</v>
      </c>
      <c r="M399" s="368">
        <v>0</v>
      </c>
      <c r="N399" s="369"/>
      <c r="O399" s="369" t="s">
        <v>252</v>
      </c>
      <c r="P399" s="48"/>
      <c r="Q399" s="42" t="s">
        <v>251</v>
      </c>
      <c r="R399" s="45"/>
      <c r="S399" s="47">
        <v>141612.1103786574</v>
      </c>
      <c r="T399" s="47">
        <v>154842.21717953202</v>
      </c>
      <c r="U399" s="47">
        <v>24195.12080869347</v>
      </c>
      <c r="V399" s="50">
        <v>320649.44836688286</v>
      </c>
      <c r="X399" s="204"/>
      <c r="Y399" s="204"/>
    </row>
    <row r="400" spans="1:25" s="7" customFormat="1" ht="22.5">
      <c r="A400" s="27" t="s">
        <v>185</v>
      </c>
      <c r="B400" s="42" t="s">
        <v>379</v>
      </c>
      <c r="C400" s="364" t="s">
        <v>253</v>
      </c>
      <c r="D400" s="365"/>
      <c r="E400" s="366" t="s">
        <v>253</v>
      </c>
      <c r="F400" s="367"/>
      <c r="G400" s="368">
        <v>91344.49654148331</v>
      </c>
      <c r="H400" s="368">
        <v>99855.90171034177</v>
      </c>
      <c r="I400" s="368">
        <v>15603.145249085886</v>
      </c>
      <c r="J400" s="369"/>
      <c r="K400" s="368">
        <v>4</v>
      </c>
      <c r="L400" s="368">
        <v>4</v>
      </c>
      <c r="M400" s="368">
        <v>0</v>
      </c>
      <c r="N400" s="369"/>
      <c r="O400" s="369" t="s">
        <v>253</v>
      </c>
      <c r="P400" s="48"/>
      <c r="Q400" s="42" t="s">
        <v>251</v>
      </c>
      <c r="R400" s="45"/>
      <c r="S400" s="47">
        <v>91344.49654148331</v>
      </c>
      <c r="T400" s="47">
        <v>99855.90171034177</v>
      </c>
      <c r="U400" s="47">
        <v>15603.145249085886</v>
      </c>
      <c r="V400" s="50">
        <v>206803.54350091095</v>
      </c>
      <c r="X400" s="204"/>
      <c r="Y400" s="204"/>
    </row>
    <row r="401" spans="1:25" s="7" customFormat="1" ht="12.75">
      <c r="A401" s="27" t="s">
        <v>185</v>
      </c>
      <c r="B401" s="42" t="s">
        <v>380</v>
      </c>
      <c r="C401" s="364" t="s">
        <v>249</v>
      </c>
      <c r="D401" s="365"/>
      <c r="E401" s="366" t="s">
        <v>249</v>
      </c>
      <c r="F401" s="367"/>
      <c r="G401" s="368">
        <v>41266.30705321221</v>
      </c>
      <c r="H401" s="368">
        <v>50426.469216694284</v>
      </c>
      <c r="I401" s="368">
        <v>7879.469416529754</v>
      </c>
      <c r="J401" s="369"/>
      <c r="K401" s="368">
        <v>9</v>
      </c>
      <c r="L401" s="368">
        <v>10</v>
      </c>
      <c r="M401" s="368">
        <v>0</v>
      </c>
      <c r="N401" s="369"/>
      <c r="O401" s="369" t="s">
        <v>250</v>
      </c>
      <c r="P401" s="48"/>
      <c r="Q401" s="42" t="s">
        <v>251</v>
      </c>
      <c r="R401" s="45"/>
      <c r="S401" s="47">
        <v>41266.30705321221</v>
      </c>
      <c r="T401" s="47">
        <v>50426.469216694284</v>
      </c>
      <c r="U401" s="47">
        <v>7879.469416529754</v>
      </c>
      <c r="V401" s="50">
        <v>99572.24568643625</v>
      </c>
      <c r="X401" s="204"/>
      <c r="Y401" s="204"/>
    </row>
    <row r="402" spans="1:25" s="7" customFormat="1" ht="22.5">
      <c r="A402" s="27" t="s">
        <v>185</v>
      </c>
      <c r="B402" s="42" t="s">
        <v>380</v>
      </c>
      <c r="C402" s="364" t="s">
        <v>253</v>
      </c>
      <c r="D402" s="365"/>
      <c r="E402" s="366" t="s">
        <v>253</v>
      </c>
      <c r="F402" s="367"/>
      <c r="G402" s="368">
        <v>68548.37121432873</v>
      </c>
      <c r="H402" s="368">
        <v>74935.65214707216</v>
      </c>
      <c r="I402" s="368">
        <v>11709.191392386654</v>
      </c>
      <c r="J402" s="369"/>
      <c r="K402" s="368">
        <v>4</v>
      </c>
      <c r="L402" s="368">
        <v>4</v>
      </c>
      <c r="M402" s="368">
        <v>0</v>
      </c>
      <c r="N402" s="369"/>
      <c r="O402" s="369" t="s">
        <v>253</v>
      </c>
      <c r="P402" s="48"/>
      <c r="Q402" s="42" t="s">
        <v>251</v>
      </c>
      <c r="R402" s="45"/>
      <c r="S402" s="47">
        <v>68548.37121432873</v>
      </c>
      <c r="T402" s="47">
        <v>74935.65214707216</v>
      </c>
      <c r="U402" s="47">
        <v>11709.191392386654</v>
      </c>
      <c r="V402" s="50">
        <v>155193.21475378753</v>
      </c>
      <c r="X402" s="204"/>
      <c r="Y402" s="204"/>
    </row>
    <row r="403" spans="1:25" s="7" customFormat="1" ht="12.75">
      <c r="A403" s="27" t="s">
        <v>185</v>
      </c>
      <c r="B403" s="42" t="s">
        <v>381</v>
      </c>
      <c r="C403" s="364" t="s">
        <v>252</v>
      </c>
      <c r="D403" s="365"/>
      <c r="E403" s="366" t="s">
        <v>252</v>
      </c>
      <c r="F403" s="367"/>
      <c r="G403" s="368">
        <v>20618.598167823788</v>
      </c>
      <c r="H403" s="368">
        <v>22539.822211579198</v>
      </c>
      <c r="I403" s="368">
        <v>3521.9963350390417</v>
      </c>
      <c r="J403" s="369"/>
      <c r="K403" s="368">
        <v>2</v>
      </c>
      <c r="L403" s="368">
        <v>2</v>
      </c>
      <c r="M403" s="368">
        <v>0</v>
      </c>
      <c r="N403" s="369"/>
      <c r="O403" s="369" t="s">
        <v>252</v>
      </c>
      <c r="P403" s="48"/>
      <c r="Q403" s="42" t="s">
        <v>251</v>
      </c>
      <c r="R403" s="45"/>
      <c r="S403" s="47">
        <v>20618.598167823788</v>
      </c>
      <c r="T403" s="47">
        <v>22539.822211579198</v>
      </c>
      <c r="U403" s="47">
        <v>3521.9963350390417</v>
      </c>
      <c r="V403" s="50">
        <v>46680.41671444203</v>
      </c>
      <c r="X403" s="204"/>
      <c r="Y403" s="204"/>
    </row>
    <row r="404" spans="1:25" s="7" customFormat="1" ht="22.5">
      <c r="A404" s="27" t="s">
        <v>185</v>
      </c>
      <c r="B404" s="42" t="s">
        <v>382</v>
      </c>
      <c r="C404" s="364" t="s">
        <v>249</v>
      </c>
      <c r="D404" s="365"/>
      <c r="E404" s="366" t="s">
        <v>249</v>
      </c>
      <c r="F404" s="367"/>
      <c r="G404" s="368">
        <v>25223.91368654883</v>
      </c>
      <c r="H404" s="368">
        <v>27574.25724811229</v>
      </c>
      <c r="I404" s="368">
        <v>4308.660115312906</v>
      </c>
      <c r="J404" s="369"/>
      <c r="K404" s="368">
        <v>4</v>
      </c>
      <c r="L404" s="368">
        <v>4</v>
      </c>
      <c r="M404" s="368">
        <v>0</v>
      </c>
      <c r="N404" s="369"/>
      <c r="O404" s="369" t="s">
        <v>250</v>
      </c>
      <c r="P404" s="48"/>
      <c r="Q404" s="42" t="s">
        <v>251</v>
      </c>
      <c r="R404" s="45"/>
      <c r="S404" s="47">
        <v>25223.91368654883</v>
      </c>
      <c r="T404" s="47">
        <v>27574.25724811229</v>
      </c>
      <c r="U404" s="47">
        <v>4308.660115312906</v>
      </c>
      <c r="V404" s="50">
        <v>57106.831049974026</v>
      </c>
      <c r="X404" s="204"/>
      <c r="Y404" s="204"/>
    </row>
    <row r="405" spans="1:25" s="7" customFormat="1" ht="22.5">
      <c r="A405" s="27" t="s">
        <v>185</v>
      </c>
      <c r="B405" s="42" t="s">
        <v>382</v>
      </c>
      <c r="C405" s="364" t="s">
        <v>252</v>
      </c>
      <c r="D405" s="365"/>
      <c r="E405" s="366" t="s">
        <v>252</v>
      </c>
      <c r="F405" s="367"/>
      <c r="G405" s="368">
        <v>152262.92593937347</v>
      </c>
      <c r="H405" s="368">
        <v>166735.92575432907</v>
      </c>
      <c r="I405" s="368">
        <v>26053.591457540828</v>
      </c>
      <c r="J405" s="369"/>
      <c r="K405" s="368">
        <v>14</v>
      </c>
      <c r="L405" s="368">
        <v>14</v>
      </c>
      <c r="M405" s="368">
        <v>0</v>
      </c>
      <c r="N405" s="369"/>
      <c r="O405" s="369" t="s">
        <v>252</v>
      </c>
      <c r="P405" s="48"/>
      <c r="Q405" s="42" t="s">
        <v>251</v>
      </c>
      <c r="R405" s="45"/>
      <c r="S405" s="47">
        <v>152262.92593937347</v>
      </c>
      <c r="T405" s="47">
        <v>166735.92575432907</v>
      </c>
      <c r="U405" s="47">
        <v>26053.591457540828</v>
      </c>
      <c r="V405" s="50">
        <v>345052.4431512433</v>
      </c>
      <c r="X405" s="204"/>
      <c r="Y405" s="204"/>
    </row>
    <row r="406" spans="1:25" s="7" customFormat="1" ht="22.5">
      <c r="A406" s="27" t="s">
        <v>185</v>
      </c>
      <c r="B406" s="42" t="s">
        <v>382</v>
      </c>
      <c r="C406" s="364" t="s">
        <v>253</v>
      </c>
      <c r="D406" s="365"/>
      <c r="E406" s="366" t="s">
        <v>253</v>
      </c>
      <c r="F406" s="367"/>
      <c r="G406" s="368">
        <v>221942.83984253876</v>
      </c>
      <c r="H406" s="368">
        <v>243166.76005749113</v>
      </c>
      <c r="I406" s="368">
        <v>37996.414953345724</v>
      </c>
      <c r="J406" s="369"/>
      <c r="K406" s="368">
        <v>12</v>
      </c>
      <c r="L406" s="368">
        <v>12</v>
      </c>
      <c r="M406" s="368">
        <v>0</v>
      </c>
      <c r="N406" s="369"/>
      <c r="O406" s="369" t="s">
        <v>253</v>
      </c>
      <c r="P406" s="48"/>
      <c r="Q406" s="42" t="s">
        <v>251</v>
      </c>
      <c r="R406" s="45"/>
      <c r="S406" s="47">
        <v>221942.83984253876</v>
      </c>
      <c r="T406" s="47">
        <v>243166.76005749113</v>
      </c>
      <c r="U406" s="47">
        <v>37996.414953345724</v>
      </c>
      <c r="V406" s="50">
        <v>503106.0148533756</v>
      </c>
      <c r="X406" s="204"/>
      <c r="Y406" s="204"/>
    </row>
    <row r="407" spans="1:25" s="7" customFormat="1" ht="12.75">
      <c r="A407" s="27" t="s">
        <v>185</v>
      </c>
      <c r="B407" s="42" t="s">
        <v>383</v>
      </c>
      <c r="C407" s="364" t="s">
        <v>249</v>
      </c>
      <c r="D407" s="364"/>
      <c r="E407" s="366" t="s">
        <v>249</v>
      </c>
      <c r="F407" s="367"/>
      <c r="G407" s="368">
        <v>10716.542102717449</v>
      </c>
      <c r="H407" s="368">
        <v>11715.100694629278</v>
      </c>
      <c r="I407" s="368">
        <v>1830.5619859725962</v>
      </c>
      <c r="J407" s="369"/>
      <c r="K407" s="368">
        <v>2</v>
      </c>
      <c r="L407" s="368">
        <v>2</v>
      </c>
      <c r="M407" s="368">
        <v>0</v>
      </c>
      <c r="N407" s="369"/>
      <c r="O407" s="369" t="s">
        <v>250</v>
      </c>
      <c r="P407" s="48"/>
      <c r="Q407" s="42" t="s">
        <v>251</v>
      </c>
      <c r="R407" s="45"/>
      <c r="S407" s="47">
        <v>10716.542102717449</v>
      </c>
      <c r="T407" s="47">
        <v>11715.100694629278</v>
      </c>
      <c r="U407" s="47">
        <v>1830.5619859725962</v>
      </c>
      <c r="V407" s="50">
        <v>24262.204783319325</v>
      </c>
      <c r="X407" s="204"/>
      <c r="Y407" s="204"/>
    </row>
    <row r="408" spans="1:25" s="7" customFormat="1" ht="12.75">
      <c r="A408" s="27" t="s">
        <v>185</v>
      </c>
      <c r="B408" s="42" t="s">
        <v>383</v>
      </c>
      <c r="C408" s="364" t="s">
        <v>252</v>
      </c>
      <c r="D408" s="365"/>
      <c r="E408" s="366" t="s">
        <v>252</v>
      </c>
      <c r="F408" s="367"/>
      <c r="G408" s="368">
        <v>38775.08916937439</v>
      </c>
      <c r="H408" s="368">
        <v>42388.12013319693</v>
      </c>
      <c r="I408" s="368">
        <v>6623.424193719695</v>
      </c>
      <c r="J408" s="369"/>
      <c r="K408" s="368">
        <v>6</v>
      </c>
      <c r="L408" s="368">
        <v>6</v>
      </c>
      <c r="M408" s="368">
        <v>0</v>
      </c>
      <c r="N408" s="369"/>
      <c r="O408" s="369" t="s">
        <v>252</v>
      </c>
      <c r="P408" s="48"/>
      <c r="Q408" s="42" t="s">
        <v>251</v>
      </c>
      <c r="R408" s="45"/>
      <c r="S408" s="47">
        <v>38775.08916937439</v>
      </c>
      <c r="T408" s="47">
        <v>42388.12013319693</v>
      </c>
      <c r="U408" s="47">
        <v>6623.424193719695</v>
      </c>
      <c r="V408" s="50">
        <v>87786.633496291</v>
      </c>
      <c r="X408" s="204"/>
      <c r="Y408" s="204"/>
    </row>
    <row r="409" spans="1:25" s="7" customFormat="1" ht="22.5">
      <c r="A409" s="27" t="s">
        <v>185</v>
      </c>
      <c r="B409" s="42" t="s">
        <v>383</v>
      </c>
      <c r="C409" s="364" t="s">
        <v>253</v>
      </c>
      <c r="D409" s="365"/>
      <c r="E409" s="366" t="s">
        <v>253</v>
      </c>
      <c r="F409" s="367"/>
      <c r="G409" s="368">
        <v>41065.17018903907</v>
      </c>
      <c r="H409" s="368">
        <v>44891.58902148954</v>
      </c>
      <c r="I409" s="368">
        <v>7014.607769467743</v>
      </c>
      <c r="J409" s="369"/>
      <c r="K409" s="368">
        <v>2</v>
      </c>
      <c r="L409" s="368">
        <v>2</v>
      </c>
      <c r="M409" s="368">
        <v>0</v>
      </c>
      <c r="N409" s="369"/>
      <c r="O409" s="369" t="s">
        <v>253</v>
      </c>
      <c r="P409" s="48"/>
      <c r="Q409" s="42" t="s">
        <v>251</v>
      </c>
      <c r="R409" s="45"/>
      <c r="S409" s="47">
        <v>41065.17018903907</v>
      </c>
      <c r="T409" s="47">
        <v>44891.58902148954</v>
      </c>
      <c r="U409" s="47">
        <v>7014.607769467743</v>
      </c>
      <c r="V409" s="50">
        <v>92971.36697999634</v>
      </c>
      <c r="X409" s="204"/>
      <c r="Y409" s="204"/>
    </row>
    <row r="410" spans="1:25" s="7" customFormat="1" ht="12.75">
      <c r="A410" s="27" t="s">
        <v>185</v>
      </c>
      <c r="B410" s="42" t="s">
        <v>384</v>
      </c>
      <c r="C410" s="364" t="s">
        <v>249</v>
      </c>
      <c r="D410" s="365"/>
      <c r="E410" s="366" t="s">
        <v>249</v>
      </c>
      <c r="F410" s="367"/>
      <c r="G410" s="368">
        <v>18851.327441421454</v>
      </c>
      <c r="H410" s="368">
        <v>31047.563942288078</v>
      </c>
      <c r="I410" s="368">
        <v>4851.387264290564</v>
      </c>
      <c r="J410" s="369"/>
      <c r="K410" s="368">
        <v>3</v>
      </c>
      <c r="L410" s="368">
        <v>4</v>
      </c>
      <c r="M410" s="368">
        <v>0</v>
      </c>
      <c r="N410" s="369"/>
      <c r="O410" s="369" t="s">
        <v>250</v>
      </c>
      <c r="P410" s="48"/>
      <c r="Q410" s="42" t="s">
        <v>251</v>
      </c>
      <c r="R410" s="45"/>
      <c r="S410" s="47">
        <v>18851.327441421454</v>
      </c>
      <c r="T410" s="47">
        <v>31047.563942288078</v>
      </c>
      <c r="U410" s="47">
        <v>4851.387264290564</v>
      </c>
      <c r="V410" s="50">
        <v>54750.278648000094</v>
      </c>
      <c r="X410" s="204"/>
      <c r="Y410" s="204"/>
    </row>
    <row r="411" spans="1:25" s="7" customFormat="1" ht="12.75">
      <c r="A411" s="27" t="s">
        <v>185</v>
      </c>
      <c r="B411" s="42" t="s">
        <v>384</v>
      </c>
      <c r="C411" s="364" t="s">
        <v>252</v>
      </c>
      <c r="D411" s="365"/>
      <c r="E411" s="366" t="s">
        <v>252</v>
      </c>
      <c r="F411" s="367"/>
      <c r="G411" s="368">
        <v>78868.82561618238</v>
      </c>
      <c r="H411" s="368">
        <v>86217.75801416778</v>
      </c>
      <c r="I411" s="368">
        <v>13472.09507203592</v>
      </c>
      <c r="J411" s="369"/>
      <c r="K411" s="368">
        <v>8</v>
      </c>
      <c r="L411" s="368">
        <v>8</v>
      </c>
      <c r="M411" s="368">
        <v>0</v>
      </c>
      <c r="N411" s="369"/>
      <c r="O411" s="369" t="s">
        <v>252</v>
      </c>
      <c r="P411" s="48"/>
      <c r="Q411" s="42" t="s">
        <v>251</v>
      </c>
      <c r="R411" s="45"/>
      <c r="S411" s="47">
        <v>78868.82561618238</v>
      </c>
      <c r="T411" s="47">
        <v>86217.75801416778</v>
      </c>
      <c r="U411" s="47">
        <v>13472.09507203592</v>
      </c>
      <c r="V411" s="50">
        <v>178558.67870238607</v>
      </c>
      <c r="X411" s="204"/>
      <c r="Y411" s="204"/>
    </row>
    <row r="412" spans="1:25" s="7" customFormat="1" ht="22.5">
      <c r="A412" s="27" t="s">
        <v>185</v>
      </c>
      <c r="B412" s="42" t="s">
        <v>384</v>
      </c>
      <c r="C412" s="364" t="s">
        <v>253</v>
      </c>
      <c r="D412" s="365"/>
      <c r="E412" s="366" t="s">
        <v>253</v>
      </c>
      <c r="F412" s="367"/>
      <c r="G412" s="368">
        <v>44865.00579839955</v>
      </c>
      <c r="H412" s="368">
        <v>49045.49019222335</v>
      </c>
      <c r="I412" s="368">
        <v>7663.682307949377</v>
      </c>
      <c r="J412" s="369"/>
      <c r="K412" s="368">
        <v>2</v>
      </c>
      <c r="L412" s="368">
        <v>2</v>
      </c>
      <c r="M412" s="368">
        <v>0</v>
      </c>
      <c r="N412" s="369"/>
      <c r="O412" s="369" t="s">
        <v>253</v>
      </c>
      <c r="P412" s="48"/>
      <c r="Q412" s="42" t="s">
        <v>251</v>
      </c>
      <c r="R412" s="45"/>
      <c r="S412" s="47">
        <v>44865.00579839955</v>
      </c>
      <c r="T412" s="47">
        <v>49045.49019222335</v>
      </c>
      <c r="U412" s="47">
        <v>7663.682307949377</v>
      </c>
      <c r="V412" s="50">
        <v>101574.17829857228</v>
      </c>
      <c r="X412" s="204"/>
      <c r="Y412" s="204"/>
    </row>
    <row r="413" spans="1:25" s="7" customFormat="1" ht="12.75">
      <c r="A413" s="27" t="s">
        <v>185</v>
      </c>
      <c r="B413" s="42" t="s">
        <v>385</v>
      </c>
      <c r="C413" s="364" t="s">
        <v>249</v>
      </c>
      <c r="D413" s="365"/>
      <c r="E413" s="366" t="s">
        <v>249</v>
      </c>
      <c r="F413" s="367"/>
      <c r="G413" s="368">
        <v>30709.44178488639</v>
      </c>
      <c r="H413" s="368">
        <v>33557.78283607422</v>
      </c>
      <c r="I413" s="368">
        <v>5243.625573052324</v>
      </c>
      <c r="J413" s="369"/>
      <c r="K413" s="368">
        <v>6</v>
      </c>
      <c r="L413" s="368">
        <v>6</v>
      </c>
      <c r="M413" s="368">
        <v>0</v>
      </c>
      <c r="N413" s="369"/>
      <c r="O413" s="369" t="s">
        <v>250</v>
      </c>
      <c r="P413" s="48"/>
      <c r="Q413" s="42" t="s">
        <v>251</v>
      </c>
      <c r="R413" s="45"/>
      <c r="S413" s="47">
        <v>30709.44178488639</v>
      </c>
      <c r="T413" s="47">
        <v>33557.78283607422</v>
      </c>
      <c r="U413" s="47">
        <v>5243.625573052324</v>
      </c>
      <c r="V413" s="50">
        <v>69510.85019401294</v>
      </c>
      <c r="X413" s="204"/>
      <c r="Y413" s="204"/>
    </row>
    <row r="414" spans="1:25" s="7" customFormat="1" ht="12.75">
      <c r="A414" s="27" t="s">
        <v>185</v>
      </c>
      <c r="B414" s="42" t="s">
        <v>385</v>
      </c>
      <c r="C414" s="364" t="s">
        <v>252</v>
      </c>
      <c r="D414" s="365"/>
      <c r="E414" s="366" t="s">
        <v>252</v>
      </c>
      <c r="F414" s="367"/>
      <c r="G414" s="368">
        <v>190484.47936280596</v>
      </c>
      <c r="H414" s="368">
        <v>208233.66670984664</v>
      </c>
      <c r="I414" s="368">
        <v>32537.888014354372</v>
      </c>
      <c r="J414" s="369"/>
      <c r="K414" s="368">
        <v>18</v>
      </c>
      <c r="L414" s="368">
        <v>18</v>
      </c>
      <c r="M414" s="368">
        <v>0</v>
      </c>
      <c r="N414" s="369"/>
      <c r="O414" s="369" t="s">
        <v>252</v>
      </c>
      <c r="P414" s="48"/>
      <c r="Q414" s="42" t="s">
        <v>251</v>
      </c>
      <c r="R414" s="45"/>
      <c r="S414" s="47">
        <v>190484.47936280596</v>
      </c>
      <c r="T414" s="47">
        <v>208233.66670984664</v>
      </c>
      <c r="U414" s="47">
        <v>32537.888014354372</v>
      </c>
      <c r="V414" s="50">
        <v>431256.034087007</v>
      </c>
      <c r="X414" s="204"/>
      <c r="Y414" s="204"/>
    </row>
    <row r="415" spans="1:25" s="7" customFormat="1" ht="22.5">
      <c r="A415" s="27" t="s">
        <v>185</v>
      </c>
      <c r="B415" s="42" t="s">
        <v>385</v>
      </c>
      <c r="C415" s="364" t="s">
        <v>253</v>
      </c>
      <c r="D415" s="365"/>
      <c r="E415" s="366" t="s">
        <v>253</v>
      </c>
      <c r="F415" s="367"/>
      <c r="G415" s="368">
        <v>44138.465967680975</v>
      </c>
      <c r="H415" s="368">
        <v>48251.25197676681</v>
      </c>
      <c r="I415" s="368">
        <v>7539.5773324208285</v>
      </c>
      <c r="J415" s="369"/>
      <c r="K415" s="368">
        <v>2</v>
      </c>
      <c r="L415" s="368">
        <v>2</v>
      </c>
      <c r="M415" s="368">
        <v>0</v>
      </c>
      <c r="N415" s="369"/>
      <c r="O415" s="369" t="s">
        <v>253</v>
      </c>
      <c r="P415" s="48"/>
      <c r="Q415" s="42" t="s">
        <v>251</v>
      </c>
      <c r="R415" s="45"/>
      <c r="S415" s="47">
        <v>44138.465967680975</v>
      </c>
      <c r="T415" s="47">
        <v>48251.25197676681</v>
      </c>
      <c r="U415" s="47">
        <v>7539.5773324208285</v>
      </c>
      <c r="V415" s="50">
        <v>99929.29527686862</v>
      </c>
      <c r="X415" s="204"/>
      <c r="Y415" s="204"/>
    </row>
    <row r="416" spans="1:25" s="7" customFormat="1" ht="22.5">
      <c r="A416" s="27" t="s">
        <v>185</v>
      </c>
      <c r="B416" s="42" t="s">
        <v>386</v>
      </c>
      <c r="C416" s="364" t="s">
        <v>249</v>
      </c>
      <c r="D416" s="365"/>
      <c r="E416" s="366" t="s">
        <v>249</v>
      </c>
      <c r="F416" s="367"/>
      <c r="G416" s="368">
        <v>15676.89466199054</v>
      </c>
      <c r="H416" s="368">
        <v>17137.65483156593</v>
      </c>
      <c r="I416" s="368">
        <v>2677.8719433257875</v>
      </c>
      <c r="J416" s="369"/>
      <c r="K416" s="368">
        <v>2</v>
      </c>
      <c r="L416" s="368">
        <v>2</v>
      </c>
      <c r="M416" s="368">
        <v>0</v>
      </c>
      <c r="N416" s="369"/>
      <c r="O416" s="369" t="s">
        <v>250</v>
      </c>
      <c r="P416" s="48"/>
      <c r="Q416" s="42" t="s">
        <v>251</v>
      </c>
      <c r="R416" s="45"/>
      <c r="S416" s="47">
        <v>15676.89466199054</v>
      </c>
      <c r="T416" s="47">
        <v>17137.65483156593</v>
      </c>
      <c r="U416" s="47">
        <v>2677.8719433257875</v>
      </c>
      <c r="V416" s="50">
        <v>35492.42143688226</v>
      </c>
      <c r="X416" s="204"/>
      <c r="Y416" s="204"/>
    </row>
    <row r="417" spans="1:25" s="7" customFormat="1" ht="22.5">
      <c r="A417" s="27" t="s">
        <v>185</v>
      </c>
      <c r="B417" s="42" t="s">
        <v>386</v>
      </c>
      <c r="C417" s="364" t="s">
        <v>252</v>
      </c>
      <c r="D417" s="365"/>
      <c r="E417" s="366" t="s">
        <v>252</v>
      </c>
      <c r="F417" s="367"/>
      <c r="G417" s="368">
        <v>43738.6484561292</v>
      </c>
      <c r="H417" s="368">
        <v>47814.179797848454</v>
      </c>
      <c r="I417" s="368">
        <v>7471.281912969509</v>
      </c>
      <c r="J417" s="369"/>
      <c r="K417" s="368">
        <v>6</v>
      </c>
      <c r="L417" s="368">
        <v>6</v>
      </c>
      <c r="M417" s="368">
        <v>0</v>
      </c>
      <c r="N417" s="369"/>
      <c r="O417" s="369" t="s">
        <v>252</v>
      </c>
      <c r="P417" s="48"/>
      <c r="Q417" s="42" t="s">
        <v>251</v>
      </c>
      <c r="R417" s="45"/>
      <c r="S417" s="47">
        <v>43738.6484561292</v>
      </c>
      <c r="T417" s="47">
        <v>47814.179797848454</v>
      </c>
      <c r="U417" s="47">
        <v>7471.281912969509</v>
      </c>
      <c r="V417" s="50">
        <v>99024.11016694717</v>
      </c>
      <c r="X417" s="204"/>
      <c r="Y417" s="204"/>
    </row>
    <row r="418" spans="1:25" s="7" customFormat="1" ht="22.5">
      <c r="A418" s="27" t="s">
        <v>185</v>
      </c>
      <c r="B418" s="42" t="s">
        <v>386</v>
      </c>
      <c r="C418" s="364" t="s">
        <v>253</v>
      </c>
      <c r="D418" s="365"/>
      <c r="E418" s="366" t="s">
        <v>253</v>
      </c>
      <c r="F418" s="367"/>
      <c r="G418" s="368">
        <v>82792.22257595588</v>
      </c>
      <c r="H418" s="368">
        <v>109950.87677702935</v>
      </c>
      <c r="I418" s="368">
        <v>17180.55188758719</v>
      </c>
      <c r="J418" s="369"/>
      <c r="K418" s="368">
        <v>5</v>
      </c>
      <c r="L418" s="368">
        <v>6</v>
      </c>
      <c r="M418" s="368">
        <v>0</v>
      </c>
      <c r="N418" s="369"/>
      <c r="O418" s="369" t="s">
        <v>253</v>
      </c>
      <c r="P418" s="48"/>
      <c r="Q418" s="42" t="s">
        <v>251</v>
      </c>
      <c r="R418" s="45"/>
      <c r="S418" s="47">
        <v>82792.22257595588</v>
      </c>
      <c r="T418" s="47">
        <v>109950.87677702935</v>
      </c>
      <c r="U418" s="47">
        <v>17180.55188758719</v>
      </c>
      <c r="V418" s="50">
        <v>209923.6512405724</v>
      </c>
      <c r="X418" s="204"/>
      <c r="Y418" s="204"/>
    </row>
    <row r="419" spans="1:25" s="7" customFormat="1" ht="12.75">
      <c r="A419" s="27" t="s">
        <v>185</v>
      </c>
      <c r="B419" s="42" t="s">
        <v>387</v>
      </c>
      <c r="C419" s="364" t="s">
        <v>249</v>
      </c>
      <c r="D419" s="365"/>
      <c r="E419" s="366" t="s">
        <v>249</v>
      </c>
      <c r="F419" s="367"/>
      <c r="G419" s="368">
        <v>13726.70401264106</v>
      </c>
      <c r="H419" s="368">
        <v>15005.747019151298</v>
      </c>
      <c r="I419" s="368">
        <v>2344.7472437836536</v>
      </c>
      <c r="J419" s="369"/>
      <c r="K419" s="368">
        <v>2</v>
      </c>
      <c r="L419" s="368">
        <v>2</v>
      </c>
      <c r="M419" s="368">
        <v>0</v>
      </c>
      <c r="N419" s="369"/>
      <c r="O419" s="369" t="s">
        <v>250</v>
      </c>
      <c r="P419" s="48"/>
      <c r="Q419" s="42" t="s">
        <v>251</v>
      </c>
      <c r="R419" s="45"/>
      <c r="S419" s="47">
        <v>13726.70401264106</v>
      </c>
      <c r="T419" s="47">
        <v>15005.747019151298</v>
      </c>
      <c r="U419" s="47">
        <v>2344.7472437836536</v>
      </c>
      <c r="V419" s="50">
        <v>31077.19827557601</v>
      </c>
      <c r="X419" s="204"/>
      <c r="Y419" s="204"/>
    </row>
    <row r="420" spans="1:25" s="7" customFormat="1" ht="12.75">
      <c r="A420" s="27" t="s">
        <v>185</v>
      </c>
      <c r="B420" s="42" t="s">
        <v>387</v>
      </c>
      <c r="C420" s="364" t="s">
        <v>252</v>
      </c>
      <c r="D420" s="365"/>
      <c r="E420" s="366" t="s">
        <v>252</v>
      </c>
      <c r="F420" s="367"/>
      <c r="G420" s="368">
        <v>144559.54778932847</v>
      </c>
      <c r="H420" s="368">
        <v>145516.36981062705</v>
      </c>
      <c r="I420" s="368">
        <v>22737.89546121299</v>
      </c>
      <c r="J420" s="369"/>
      <c r="K420" s="368">
        <v>9</v>
      </c>
      <c r="L420" s="368">
        <v>8</v>
      </c>
      <c r="M420" s="368">
        <v>0</v>
      </c>
      <c r="N420" s="369"/>
      <c r="O420" s="369" t="s">
        <v>252</v>
      </c>
      <c r="P420" s="48"/>
      <c r="Q420" s="42" t="s">
        <v>251</v>
      </c>
      <c r="R420" s="45"/>
      <c r="S420" s="47">
        <v>144559.54778932847</v>
      </c>
      <c r="T420" s="47">
        <v>145516.36981062705</v>
      </c>
      <c r="U420" s="47">
        <v>22737.89546121299</v>
      </c>
      <c r="V420" s="50">
        <v>312813.81306116853</v>
      </c>
      <c r="X420" s="204"/>
      <c r="Y420" s="204"/>
    </row>
    <row r="421" spans="1:25" s="7" customFormat="1" ht="22.5">
      <c r="A421" s="27" t="s">
        <v>185</v>
      </c>
      <c r="B421" s="42" t="s">
        <v>387</v>
      </c>
      <c r="C421" s="364" t="s">
        <v>253</v>
      </c>
      <c r="D421" s="365"/>
      <c r="E421" s="366" t="s">
        <v>253</v>
      </c>
      <c r="F421" s="367"/>
      <c r="G421" s="368">
        <v>20610.615463241607</v>
      </c>
      <c r="H421" s="368">
        <v>22853.057273137354</v>
      </c>
      <c r="I421" s="368">
        <v>3570.941385645821</v>
      </c>
      <c r="J421" s="369"/>
      <c r="K421" s="368">
        <v>2</v>
      </c>
      <c r="L421" s="368">
        <v>2</v>
      </c>
      <c r="M421" s="368">
        <v>0</v>
      </c>
      <c r="N421" s="369"/>
      <c r="O421" s="369" t="s">
        <v>253</v>
      </c>
      <c r="P421" s="48"/>
      <c r="Q421" s="42" t="s">
        <v>251</v>
      </c>
      <c r="R421" s="45"/>
      <c r="S421" s="47">
        <v>20610.615463241607</v>
      </c>
      <c r="T421" s="47">
        <v>22853.057273137354</v>
      </c>
      <c r="U421" s="47">
        <v>3570.941385645821</v>
      </c>
      <c r="V421" s="50">
        <v>47034.61412202478</v>
      </c>
      <c r="X421" s="204"/>
      <c r="Y421" s="204"/>
    </row>
    <row r="422" spans="1:25" s="7" customFormat="1" ht="12.75">
      <c r="A422" s="27" t="s">
        <v>185</v>
      </c>
      <c r="B422" s="42" t="s">
        <v>388</v>
      </c>
      <c r="C422" s="364" t="s">
        <v>249</v>
      </c>
      <c r="D422" s="365"/>
      <c r="E422" s="366" t="s">
        <v>249</v>
      </c>
      <c r="F422" s="367"/>
      <c r="G422" s="368">
        <v>23367.536873101</v>
      </c>
      <c r="H422" s="368">
        <v>25685.84687143864</v>
      </c>
      <c r="I422" s="368">
        <v>4013.5835009872817</v>
      </c>
      <c r="J422" s="369"/>
      <c r="K422" s="368">
        <v>4</v>
      </c>
      <c r="L422" s="368">
        <v>4</v>
      </c>
      <c r="M422" s="368">
        <v>0</v>
      </c>
      <c r="N422" s="369"/>
      <c r="O422" s="369" t="s">
        <v>250</v>
      </c>
      <c r="P422" s="48"/>
      <c r="Q422" s="42" t="s">
        <v>251</v>
      </c>
      <c r="R422" s="45"/>
      <c r="S422" s="47">
        <v>23367.536873101</v>
      </c>
      <c r="T422" s="47">
        <v>25685.84687143864</v>
      </c>
      <c r="U422" s="47">
        <v>4013.5835009872817</v>
      </c>
      <c r="V422" s="50">
        <v>53066.96724552692</v>
      </c>
      <c r="X422" s="204"/>
      <c r="Y422" s="204"/>
    </row>
    <row r="423" spans="1:25" s="7" customFormat="1" ht="12.75">
      <c r="A423" s="27" t="s">
        <v>185</v>
      </c>
      <c r="B423" s="42" t="s">
        <v>388</v>
      </c>
      <c r="C423" s="364" t="s">
        <v>252</v>
      </c>
      <c r="D423" s="365"/>
      <c r="E423" s="366" t="s">
        <v>252</v>
      </c>
      <c r="F423" s="367"/>
      <c r="G423" s="368">
        <v>187965.49258354126</v>
      </c>
      <c r="H423" s="368">
        <v>205543.36065292085</v>
      </c>
      <c r="I423" s="368">
        <v>32117.50989496715</v>
      </c>
      <c r="J423" s="369"/>
      <c r="K423" s="368">
        <v>18</v>
      </c>
      <c r="L423" s="368">
        <v>18</v>
      </c>
      <c r="M423" s="368">
        <v>0</v>
      </c>
      <c r="N423" s="369"/>
      <c r="O423" s="369" t="s">
        <v>252</v>
      </c>
      <c r="P423" s="48"/>
      <c r="Q423" s="42" t="s">
        <v>251</v>
      </c>
      <c r="R423" s="45"/>
      <c r="S423" s="47">
        <v>187965.49258354126</v>
      </c>
      <c r="T423" s="47">
        <v>205543.36065292085</v>
      </c>
      <c r="U423" s="47">
        <v>32117.50989496715</v>
      </c>
      <c r="V423" s="50">
        <v>425626.36313142924</v>
      </c>
      <c r="X423" s="204"/>
      <c r="Y423" s="204"/>
    </row>
    <row r="424" spans="1:25" s="7" customFormat="1" ht="22.5">
      <c r="A424" s="27" t="s">
        <v>185</v>
      </c>
      <c r="B424" s="42" t="s">
        <v>388</v>
      </c>
      <c r="C424" s="364" t="s">
        <v>253</v>
      </c>
      <c r="D424" s="365"/>
      <c r="E424" s="366" t="s">
        <v>253</v>
      </c>
      <c r="F424" s="367"/>
      <c r="G424" s="368">
        <v>56911.65752359169</v>
      </c>
      <c r="H424" s="368">
        <v>62214.63903156481</v>
      </c>
      <c r="I424" s="368">
        <v>9721.448935936221</v>
      </c>
      <c r="J424" s="369"/>
      <c r="K424" s="368">
        <v>2</v>
      </c>
      <c r="L424" s="368">
        <v>2</v>
      </c>
      <c r="M424" s="368">
        <v>0</v>
      </c>
      <c r="N424" s="369"/>
      <c r="O424" s="369" t="s">
        <v>253</v>
      </c>
      <c r="P424" s="48"/>
      <c r="Q424" s="42" t="s">
        <v>251</v>
      </c>
      <c r="R424" s="45"/>
      <c r="S424" s="47">
        <v>56911.65752359169</v>
      </c>
      <c r="T424" s="47">
        <v>62214.63903156481</v>
      </c>
      <c r="U424" s="47">
        <v>9721.448935936221</v>
      </c>
      <c r="V424" s="50">
        <v>128847.74549109272</v>
      </c>
      <c r="X424" s="204"/>
      <c r="Y424" s="204"/>
    </row>
    <row r="425" spans="1:25" s="7" customFormat="1" ht="22.5">
      <c r="A425" s="27" t="s">
        <v>185</v>
      </c>
      <c r="B425" s="42" t="s">
        <v>389</v>
      </c>
      <c r="C425" s="364" t="s">
        <v>249</v>
      </c>
      <c r="D425" s="365"/>
      <c r="E425" s="366" t="s">
        <v>249</v>
      </c>
      <c r="F425" s="367"/>
      <c r="G425" s="368">
        <v>22806.928132500827</v>
      </c>
      <c r="H425" s="368">
        <v>24932.058965145938</v>
      </c>
      <c r="I425" s="368">
        <v>3895.799153868705</v>
      </c>
      <c r="J425" s="369"/>
      <c r="K425" s="368">
        <v>4</v>
      </c>
      <c r="L425" s="368">
        <v>4</v>
      </c>
      <c r="M425" s="368">
        <v>0</v>
      </c>
      <c r="N425" s="369"/>
      <c r="O425" s="369" t="s">
        <v>250</v>
      </c>
      <c r="P425" s="48"/>
      <c r="Q425" s="42" t="s">
        <v>251</v>
      </c>
      <c r="R425" s="45"/>
      <c r="S425" s="47">
        <v>22806.928132500827</v>
      </c>
      <c r="T425" s="47">
        <v>24932.058965145938</v>
      </c>
      <c r="U425" s="47">
        <v>3895.799153868705</v>
      </c>
      <c r="V425" s="50">
        <v>51634.78625151547</v>
      </c>
      <c r="X425" s="204"/>
      <c r="Y425" s="204"/>
    </row>
    <row r="426" spans="1:25" s="7" customFormat="1" ht="22.5">
      <c r="A426" s="27" t="s">
        <v>185</v>
      </c>
      <c r="B426" s="42" t="s">
        <v>389</v>
      </c>
      <c r="C426" s="364" t="s">
        <v>252</v>
      </c>
      <c r="D426" s="365"/>
      <c r="E426" s="366" t="s">
        <v>252</v>
      </c>
      <c r="F426" s="367"/>
      <c r="G426" s="368">
        <v>106314.95596207335</v>
      </c>
      <c r="H426" s="368">
        <v>116221.29624489052</v>
      </c>
      <c r="I426" s="368">
        <v>18160.346412036422</v>
      </c>
      <c r="J426" s="369"/>
      <c r="K426" s="368">
        <v>10</v>
      </c>
      <c r="L426" s="368">
        <v>10</v>
      </c>
      <c r="M426" s="368">
        <v>0</v>
      </c>
      <c r="N426" s="369"/>
      <c r="O426" s="369" t="s">
        <v>252</v>
      </c>
      <c r="P426" s="48"/>
      <c r="Q426" s="42" t="s">
        <v>251</v>
      </c>
      <c r="R426" s="45"/>
      <c r="S426" s="47">
        <v>106314.95596207335</v>
      </c>
      <c r="T426" s="47">
        <v>116221.29624489052</v>
      </c>
      <c r="U426" s="47">
        <v>18160.346412036422</v>
      </c>
      <c r="V426" s="50">
        <v>240696.5986190003</v>
      </c>
      <c r="X426" s="204"/>
      <c r="Y426" s="204"/>
    </row>
    <row r="427" spans="1:25" s="7" customFormat="1" ht="22.5">
      <c r="A427" s="27" t="s">
        <v>185</v>
      </c>
      <c r="B427" s="42" t="s">
        <v>389</v>
      </c>
      <c r="C427" s="364" t="s">
        <v>253</v>
      </c>
      <c r="D427" s="365"/>
      <c r="E427" s="366" t="s">
        <v>253</v>
      </c>
      <c r="F427" s="367"/>
      <c r="G427" s="368">
        <v>88969.24393019399</v>
      </c>
      <c r="H427" s="368">
        <v>97712.95521491008</v>
      </c>
      <c r="I427" s="368">
        <v>15268.29568229481</v>
      </c>
      <c r="J427" s="369"/>
      <c r="K427" s="368">
        <v>4</v>
      </c>
      <c r="L427" s="368">
        <v>4</v>
      </c>
      <c r="M427" s="368">
        <v>0</v>
      </c>
      <c r="N427" s="369"/>
      <c r="O427" s="369" t="s">
        <v>253</v>
      </c>
      <c r="P427" s="48"/>
      <c r="Q427" s="42" t="s">
        <v>251</v>
      </c>
      <c r="R427" s="45"/>
      <c r="S427" s="47">
        <v>88969.24393019399</v>
      </c>
      <c r="T427" s="47">
        <v>97712.95521491008</v>
      </c>
      <c r="U427" s="47">
        <v>15268.29568229481</v>
      </c>
      <c r="V427" s="50">
        <v>201950.49482739888</v>
      </c>
      <c r="X427" s="204"/>
      <c r="Y427" s="204"/>
    </row>
    <row r="428" spans="1:25" s="7" customFormat="1" ht="12.75">
      <c r="A428" s="27" t="s">
        <v>185</v>
      </c>
      <c r="B428" s="42" t="s">
        <v>390</v>
      </c>
      <c r="C428" s="364" t="s">
        <v>249</v>
      </c>
      <c r="D428" s="365"/>
      <c r="E428" s="366" t="s">
        <v>249</v>
      </c>
      <c r="F428" s="367"/>
      <c r="G428" s="368">
        <v>45334.029492411624</v>
      </c>
      <c r="H428" s="368">
        <v>49623.41745815319</v>
      </c>
      <c r="I428" s="368">
        <v>7753.987266587355</v>
      </c>
      <c r="J428" s="369"/>
      <c r="K428" s="368">
        <v>8</v>
      </c>
      <c r="L428" s="368">
        <v>8</v>
      </c>
      <c r="M428" s="368">
        <v>0</v>
      </c>
      <c r="N428" s="369"/>
      <c r="O428" s="369" t="s">
        <v>250</v>
      </c>
      <c r="P428" s="48"/>
      <c r="Q428" s="42" t="s">
        <v>251</v>
      </c>
      <c r="R428" s="45"/>
      <c r="S428" s="47">
        <v>45334.029492411624</v>
      </c>
      <c r="T428" s="47">
        <v>49623.41745815319</v>
      </c>
      <c r="U428" s="47">
        <v>7753.987266587355</v>
      </c>
      <c r="V428" s="50">
        <v>102711.43421715217</v>
      </c>
      <c r="X428" s="204"/>
      <c r="Y428" s="204"/>
    </row>
    <row r="429" spans="1:25" s="7" customFormat="1" ht="12.75">
      <c r="A429" s="27" t="s">
        <v>185</v>
      </c>
      <c r="B429" s="42" t="s">
        <v>390</v>
      </c>
      <c r="C429" s="364" t="s">
        <v>252</v>
      </c>
      <c r="D429" s="365"/>
      <c r="E429" s="366" t="s">
        <v>252</v>
      </c>
      <c r="F429" s="367"/>
      <c r="G429" s="368">
        <v>282856.89126142015</v>
      </c>
      <c r="H429" s="368">
        <v>309432.65791106026</v>
      </c>
      <c r="I429" s="368">
        <v>48350.89988173373</v>
      </c>
      <c r="J429" s="369"/>
      <c r="K429" s="368">
        <v>28</v>
      </c>
      <c r="L429" s="368">
        <v>28</v>
      </c>
      <c r="M429" s="368">
        <v>0</v>
      </c>
      <c r="N429" s="369"/>
      <c r="O429" s="369" t="s">
        <v>252</v>
      </c>
      <c r="P429" s="48"/>
      <c r="Q429" s="42" t="s">
        <v>251</v>
      </c>
      <c r="R429" s="45"/>
      <c r="S429" s="47">
        <v>282856.89126142015</v>
      </c>
      <c r="T429" s="47">
        <v>309432.65791106026</v>
      </c>
      <c r="U429" s="47">
        <v>48350.89988173373</v>
      </c>
      <c r="V429" s="50">
        <v>640640.449054214</v>
      </c>
      <c r="X429" s="204"/>
      <c r="Y429" s="204"/>
    </row>
    <row r="430" spans="1:25" s="7" customFormat="1" ht="22.5">
      <c r="A430" s="27" t="s">
        <v>185</v>
      </c>
      <c r="B430" s="42" t="s">
        <v>390</v>
      </c>
      <c r="C430" s="364" t="s">
        <v>253</v>
      </c>
      <c r="D430" s="365"/>
      <c r="E430" s="366" t="s">
        <v>253</v>
      </c>
      <c r="F430" s="367"/>
      <c r="G430" s="368">
        <v>133447.75946742683</v>
      </c>
      <c r="H430" s="368">
        <v>145882.31209740174</v>
      </c>
      <c r="I430" s="368">
        <v>22795.076364449844</v>
      </c>
      <c r="J430" s="369"/>
      <c r="K430" s="368">
        <v>8</v>
      </c>
      <c r="L430" s="368">
        <v>8</v>
      </c>
      <c r="M430" s="368">
        <v>0</v>
      </c>
      <c r="N430" s="369"/>
      <c r="O430" s="369" t="s">
        <v>253</v>
      </c>
      <c r="P430" s="48"/>
      <c r="Q430" s="42" t="s">
        <v>251</v>
      </c>
      <c r="R430" s="45"/>
      <c r="S430" s="47">
        <v>133447.75946742683</v>
      </c>
      <c r="T430" s="47">
        <v>145882.31209740174</v>
      </c>
      <c r="U430" s="47">
        <v>22795.076364449844</v>
      </c>
      <c r="V430" s="50">
        <v>302125.14792927844</v>
      </c>
      <c r="X430" s="204"/>
      <c r="Y430" s="204"/>
    </row>
    <row r="431" spans="1:25" s="7" customFormat="1" ht="12.75">
      <c r="A431" s="27" t="s">
        <v>185</v>
      </c>
      <c r="B431" s="42" t="s">
        <v>391</v>
      </c>
      <c r="C431" s="364" t="s">
        <v>249</v>
      </c>
      <c r="D431" s="365"/>
      <c r="E431" s="366" t="s">
        <v>249</v>
      </c>
      <c r="F431" s="367"/>
      <c r="G431" s="368">
        <v>580148.2863417678</v>
      </c>
      <c r="H431" s="368">
        <v>620081.77123203</v>
      </c>
      <c r="I431" s="368">
        <v>96891.87896884994</v>
      </c>
      <c r="J431" s="369"/>
      <c r="K431" s="368">
        <v>129</v>
      </c>
      <c r="L431" s="368">
        <v>126</v>
      </c>
      <c r="M431" s="368">
        <v>0</v>
      </c>
      <c r="N431" s="369"/>
      <c r="O431" s="369" t="s">
        <v>250</v>
      </c>
      <c r="P431" s="48"/>
      <c r="Q431" s="42" t="s">
        <v>251</v>
      </c>
      <c r="R431" s="45"/>
      <c r="S431" s="47">
        <v>580148.2863417678</v>
      </c>
      <c r="T431" s="47">
        <v>620081.77123203</v>
      </c>
      <c r="U431" s="47">
        <v>96891.87896884994</v>
      </c>
      <c r="V431" s="50">
        <v>1297121.9365426477</v>
      </c>
      <c r="X431" s="204"/>
      <c r="Y431" s="204"/>
    </row>
    <row r="432" spans="1:25" s="7" customFormat="1" ht="22.5">
      <c r="A432" s="27" t="s">
        <v>185</v>
      </c>
      <c r="B432" s="42" t="s">
        <v>391</v>
      </c>
      <c r="C432" s="364" t="s">
        <v>253</v>
      </c>
      <c r="D432" s="365"/>
      <c r="E432" s="366" t="s">
        <v>253</v>
      </c>
      <c r="F432" s="367"/>
      <c r="G432" s="368">
        <v>65051.19609664805</v>
      </c>
      <c r="H432" s="368">
        <v>71112.61312406564</v>
      </c>
      <c r="I432" s="368">
        <v>11111.816253339503</v>
      </c>
      <c r="J432" s="369"/>
      <c r="K432" s="368">
        <v>4</v>
      </c>
      <c r="L432" s="368">
        <v>4</v>
      </c>
      <c r="M432" s="368">
        <v>0</v>
      </c>
      <c r="N432" s="369"/>
      <c r="O432" s="369" t="s">
        <v>253</v>
      </c>
      <c r="P432" s="48"/>
      <c r="Q432" s="42" t="s">
        <v>251</v>
      </c>
      <c r="R432" s="45"/>
      <c r="S432" s="47">
        <v>65051.19609664805</v>
      </c>
      <c r="T432" s="47">
        <v>71112.61312406564</v>
      </c>
      <c r="U432" s="47">
        <v>11111.816253339503</v>
      </c>
      <c r="V432" s="50">
        <v>147275.62547405317</v>
      </c>
      <c r="X432" s="204"/>
      <c r="Y432" s="204"/>
    </row>
    <row r="433" spans="1:25" s="7" customFormat="1" ht="12.75">
      <c r="A433" s="27" t="s">
        <v>185</v>
      </c>
      <c r="B433" s="42" t="s">
        <v>392</v>
      </c>
      <c r="C433" s="364" t="s">
        <v>249</v>
      </c>
      <c r="D433" s="365"/>
      <c r="E433" s="366" t="s">
        <v>249</v>
      </c>
      <c r="F433" s="367"/>
      <c r="G433" s="368">
        <v>137377.69496727834</v>
      </c>
      <c r="H433" s="368">
        <v>150306.58641635726</v>
      </c>
      <c r="I433" s="368">
        <v>23486.398496022102</v>
      </c>
      <c r="J433" s="369"/>
      <c r="K433" s="368">
        <v>30</v>
      </c>
      <c r="L433" s="368">
        <v>30</v>
      </c>
      <c r="M433" s="368">
        <v>0</v>
      </c>
      <c r="N433" s="369"/>
      <c r="O433" s="369" t="s">
        <v>250</v>
      </c>
      <c r="P433" s="48"/>
      <c r="Q433" s="42" t="s">
        <v>251</v>
      </c>
      <c r="R433" s="45"/>
      <c r="S433" s="47">
        <v>137377.69496727834</v>
      </c>
      <c r="T433" s="47">
        <v>150306.58641635726</v>
      </c>
      <c r="U433" s="47">
        <v>23486.398496022102</v>
      </c>
      <c r="V433" s="50">
        <v>311170.6798796577</v>
      </c>
      <c r="X433" s="204"/>
      <c r="Y433" s="204"/>
    </row>
    <row r="434" spans="1:25" s="7" customFormat="1" ht="22.5">
      <c r="A434" s="27" t="s">
        <v>185</v>
      </c>
      <c r="B434" s="42" t="s">
        <v>392</v>
      </c>
      <c r="C434" s="364" t="s">
        <v>253</v>
      </c>
      <c r="D434" s="365"/>
      <c r="E434" s="366" t="s">
        <v>253</v>
      </c>
      <c r="F434" s="367"/>
      <c r="G434" s="368">
        <v>24934.94432922365</v>
      </c>
      <c r="H434" s="368">
        <v>27258.36196339462</v>
      </c>
      <c r="I434" s="368">
        <v>4259.299387238476</v>
      </c>
      <c r="J434" s="369"/>
      <c r="K434" s="368">
        <v>2</v>
      </c>
      <c r="L434" s="368">
        <v>2</v>
      </c>
      <c r="M434" s="368">
        <v>0</v>
      </c>
      <c r="N434" s="369"/>
      <c r="O434" s="369" t="s">
        <v>253</v>
      </c>
      <c r="P434" s="48"/>
      <c r="Q434" s="42" t="s">
        <v>251</v>
      </c>
      <c r="R434" s="45"/>
      <c r="S434" s="47">
        <v>24934.94432922365</v>
      </c>
      <c r="T434" s="47">
        <v>27258.36196339462</v>
      </c>
      <c r="U434" s="47">
        <v>4259.299387238476</v>
      </c>
      <c r="V434" s="50">
        <v>56452.605679856744</v>
      </c>
      <c r="X434" s="204"/>
      <c r="Y434" s="204"/>
    </row>
    <row r="435" spans="1:25" s="7" customFormat="1" ht="12.75">
      <c r="A435" s="27" t="s">
        <v>185</v>
      </c>
      <c r="B435" s="42" t="s">
        <v>393</v>
      </c>
      <c r="C435" s="364" t="s">
        <v>249</v>
      </c>
      <c r="D435" s="365"/>
      <c r="E435" s="366" t="s">
        <v>249</v>
      </c>
      <c r="F435" s="367"/>
      <c r="G435" s="368">
        <v>4512.343164502997</v>
      </c>
      <c r="H435" s="368">
        <v>0</v>
      </c>
      <c r="I435" s="368">
        <v>0</v>
      </c>
      <c r="J435" s="369"/>
      <c r="K435" s="368">
        <v>1</v>
      </c>
      <c r="L435" s="368">
        <v>0</v>
      </c>
      <c r="M435" s="368">
        <v>0</v>
      </c>
      <c r="N435" s="369"/>
      <c r="O435" s="369" t="s">
        <v>250</v>
      </c>
      <c r="P435" s="48"/>
      <c r="Q435" s="42" t="s">
        <v>251</v>
      </c>
      <c r="R435" s="45"/>
      <c r="S435" s="47">
        <v>4512.343164502997</v>
      </c>
      <c r="T435" s="47">
        <v>0</v>
      </c>
      <c r="U435" s="47">
        <v>0</v>
      </c>
      <c r="V435" s="50">
        <v>4512.343164502997</v>
      </c>
      <c r="X435" s="204"/>
      <c r="Y435" s="204"/>
    </row>
    <row r="436" spans="1:25" s="7" customFormat="1" ht="12.75">
      <c r="A436" s="27" t="s">
        <v>185</v>
      </c>
      <c r="B436" s="42" t="s">
        <v>394</v>
      </c>
      <c r="C436" s="364" t="s">
        <v>249</v>
      </c>
      <c r="D436" s="365"/>
      <c r="E436" s="366" t="s">
        <v>249</v>
      </c>
      <c r="F436" s="367"/>
      <c r="G436" s="368">
        <v>38901.652562536256</v>
      </c>
      <c r="H436" s="368">
        <v>44903.39842336589</v>
      </c>
      <c r="I436" s="368">
        <v>7016.453066637218</v>
      </c>
      <c r="J436" s="369"/>
      <c r="K436" s="368">
        <v>8</v>
      </c>
      <c r="L436" s="368">
        <v>10</v>
      </c>
      <c r="M436" s="368">
        <v>0</v>
      </c>
      <c r="N436" s="369"/>
      <c r="O436" s="369" t="s">
        <v>250</v>
      </c>
      <c r="P436" s="48"/>
      <c r="Q436" s="42" t="s">
        <v>251</v>
      </c>
      <c r="R436" s="45"/>
      <c r="S436" s="47">
        <v>38901.652562536256</v>
      </c>
      <c r="T436" s="47">
        <v>44903.39842336589</v>
      </c>
      <c r="U436" s="47">
        <v>7016.453066637218</v>
      </c>
      <c r="V436" s="50">
        <v>90821.50405253936</v>
      </c>
      <c r="X436" s="204"/>
      <c r="Y436" s="204"/>
    </row>
    <row r="437" spans="1:25" s="7" customFormat="1" ht="22.5">
      <c r="A437" s="27" t="s">
        <v>185</v>
      </c>
      <c r="B437" s="42" t="s">
        <v>394</v>
      </c>
      <c r="C437" s="364" t="s">
        <v>253</v>
      </c>
      <c r="D437" s="365"/>
      <c r="E437" s="366" t="s">
        <v>253</v>
      </c>
      <c r="F437" s="367"/>
      <c r="G437" s="368">
        <v>41650.88692353873</v>
      </c>
      <c r="H437" s="368">
        <v>45531.88236027585</v>
      </c>
      <c r="I437" s="368">
        <v>7114.657839578625</v>
      </c>
      <c r="J437" s="369"/>
      <c r="K437" s="368">
        <v>4</v>
      </c>
      <c r="L437" s="368">
        <v>4</v>
      </c>
      <c r="M437" s="368">
        <v>0</v>
      </c>
      <c r="N437" s="369"/>
      <c r="O437" s="369" t="s">
        <v>253</v>
      </c>
      <c r="P437" s="48"/>
      <c r="Q437" s="42" t="s">
        <v>251</v>
      </c>
      <c r="R437" s="45"/>
      <c r="S437" s="47">
        <v>41650.88692353873</v>
      </c>
      <c r="T437" s="47">
        <v>45531.88236027585</v>
      </c>
      <c r="U437" s="47">
        <v>7114.657839578625</v>
      </c>
      <c r="V437" s="50">
        <v>94297.42712339321</v>
      </c>
      <c r="X437" s="204"/>
      <c r="Y437" s="204"/>
    </row>
    <row r="438" spans="1:25" s="7" customFormat="1" ht="12.75">
      <c r="A438" s="27" t="s">
        <v>185</v>
      </c>
      <c r="B438" s="42" t="s">
        <v>395</v>
      </c>
      <c r="C438" s="364" t="s">
        <v>249</v>
      </c>
      <c r="D438" s="365"/>
      <c r="E438" s="366" t="s">
        <v>249</v>
      </c>
      <c r="F438" s="367"/>
      <c r="G438" s="368">
        <v>54501.72222145387</v>
      </c>
      <c r="H438" s="368">
        <v>65453.77150200726</v>
      </c>
      <c r="I438" s="368">
        <v>10227.584813252219</v>
      </c>
      <c r="J438" s="369"/>
      <c r="K438" s="368">
        <v>10</v>
      </c>
      <c r="L438" s="368">
        <v>10</v>
      </c>
      <c r="M438" s="368">
        <v>0</v>
      </c>
      <c r="N438" s="369"/>
      <c r="O438" s="369" t="s">
        <v>250</v>
      </c>
      <c r="P438" s="48"/>
      <c r="Q438" s="42" t="s">
        <v>251</v>
      </c>
      <c r="R438" s="45"/>
      <c r="S438" s="47">
        <v>54501.72222145387</v>
      </c>
      <c r="T438" s="47">
        <v>65453.77150200726</v>
      </c>
      <c r="U438" s="47">
        <v>10227.584813252219</v>
      </c>
      <c r="V438" s="50">
        <v>130183.07853671335</v>
      </c>
      <c r="X438" s="204"/>
      <c r="Y438" s="204"/>
    </row>
    <row r="439" spans="1:25" s="7" customFormat="1" ht="12.75">
      <c r="A439" s="27" t="s">
        <v>185</v>
      </c>
      <c r="B439" s="42" t="s">
        <v>396</v>
      </c>
      <c r="C439" s="364" t="s">
        <v>249</v>
      </c>
      <c r="D439" s="365"/>
      <c r="E439" s="366" t="s">
        <v>249</v>
      </c>
      <c r="F439" s="367"/>
      <c r="G439" s="368">
        <v>147397.04675569685</v>
      </c>
      <c r="H439" s="368">
        <v>153648.2866498331</v>
      </c>
      <c r="I439" s="368">
        <v>24008.561264859512</v>
      </c>
      <c r="J439" s="369"/>
      <c r="K439" s="368">
        <v>31</v>
      </c>
      <c r="L439" s="368">
        <v>30</v>
      </c>
      <c r="M439" s="368">
        <v>0</v>
      </c>
      <c r="N439" s="369"/>
      <c r="O439" s="369" t="s">
        <v>250</v>
      </c>
      <c r="P439" s="48"/>
      <c r="Q439" s="42" t="s">
        <v>251</v>
      </c>
      <c r="R439" s="45"/>
      <c r="S439" s="47">
        <v>147397.04675569685</v>
      </c>
      <c r="T439" s="47">
        <v>153648.2866498331</v>
      </c>
      <c r="U439" s="47">
        <v>24008.561264859512</v>
      </c>
      <c r="V439" s="50">
        <v>325053.8946703895</v>
      </c>
      <c r="X439" s="204"/>
      <c r="Y439" s="204"/>
    </row>
    <row r="440" spans="1:25" s="7" customFormat="1" ht="22.5">
      <c r="A440" s="27" t="s">
        <v>185</v>
      </c>
      <c r="B440" s="42" t="s">
        <v>396</v>
      </c>
      <c r="C440" s="364" t="s">
        <v>253</v>
      </c>
      <c r="D440" s="365"/>
      <c r="E440" s="366" t="s">
        <v>253</v>
      </c>
      <c r="F440" s="367"/>
      <c r="G440" s="368">
        <v>24075.154737402576</v>
      </c>
      <c r="H440" s="368">
        <v>26318.457883530657</v>
      </c>
      <c r="I440" s="368">
        <v>4112.433156728968</v>
      </c>
      <c r="J440" s="369"/>
      <c r="K440" s="368">
        <v>2</v>
      </c>
      <c r="L440" s="368">
        <v>2</v>
      </c>
      <c r="M440" s="368">
        <v>0</v>
      </c>
      <c r="N440" s="369"/>
      <c r="O440" s="369" t="s">
        <v>253</v>
      </c>
      <c r="P440" s="48"/>
      <c r="Q440" s="42" t="s">
        <v>251</v>
      </c>
      <c r="R440" s="45"/>
      <c r="S440" s="47">
        <v>24075.154737402576</v>
      </c>
      <c r="T440" s="47">
        <v>26318.457883530657</v>
      </c>
      <c r="U440" s="47">
        <v>4112.433156728968</v>
      </c>
      <c r="V440" s="50">
        <v>54506.0457776622</v>
      </c>
      <c r="X440" s="204"/>
      <c r="Y440" s="204"/>
    </row>
    <row r="441" spans="1:25" s="7" customFormat="1" ht="22.5">
      <c r="A441" s="27" t="s">
        <v>185</v>
      </c>
      <c r="B441" s="42" t="s">
        <v>397</v>
      </c>
      <c r="C441" s="364" t="s">
        <v>249</v>
      </c>
      <c r="D441" s="365"/>
      <c r="E441" s="366" t="s">
        <v>249</v>
      </c>
      <c r="F441" s="367"/>
      <c r="G441" s="368">
        <v>51839.61532841242</v>
      </c>
      <c r="H441" s="368">
        <v>62167.650043046284</v>
      </c>
      <c r="I441" s="368">
        <v>9714.106595619782</v>
      </c>
      <c r="J441" s="369"/>
      <c r="K441" s="368">
        <v>10</v>
      </c>
      <c r="L441" s="368">
        <v>11</v>
      </c>
      <c r="M441" s="368">
        <v>0</v>
      </c>
      <c r="N441" s="369"/>
      <c r="O441" s="369" t="s">
        <v>250</v>
      </c>
      <c r="P441" s="48"/>
      <c r="Q441" s="42" t="s">
        <v>251</v>
      </c>
      <c r="R441" s="45"/>
      <c r="S441" s="47">
        <v>51839.61532841242</v>
      </c>
      <c r="T441" s="47">
        <v>62167.650043046284</v>
      </c>
      <c r="U441" s="47">
        <v>9714.106595619782</v>
      </c>
      <c r="V441" s="50">
        <v>123721.37196707849</v>
      </c>
      <c r="X441" s="204"/>
      <c r="Y441" s="204"/>
    </row>
    <row r="442" spans="1:25" s="7" customFormat="1" ht="22.5">
      <c r="A442" s="27" t="s">
        <v>185</v>
      </c>
      <c r="B442" s="42" t="s">
        <v>397</v>
      </c>
      <c r="C442" s="364" t="s">
        <v>252</v>
      </c>
      <c r="D442" s="365"/>
      <c r="E442" s="366" t="s">
        <v>252</v>
      </c>
      <c r="F442" s="367"/>
      <c r="G442" s="368">
        <v>183069.68394336852</v>
      </c>
      <c r="H442" s="368">
        <v>181893.19361502863</v>
      </c>
      <c r="I442" s="368">
        <v>28422.01483521789</v>
      </c>
      <c r="J442" s="369"/>
      <c r="K442" s="368">
        <v>20</v>
      </c>
      <c r="L442" s="368">
        <v>18</v>
      </c>
      <c r="M442" s="368">
        <v>0</v>
      </c>
      <c r="N442" s="369"/>
      <c r="O442" s="369" t="s">
        <v>252</v>
      </c>
      <c r="P442" s="48"/>
      <c r="Q442" s="42" t="s">
        <v>251</v>
      </c>
      <c r="R442" s="45"/>
      <c r="S442" s="47">
        <v>183069.68394336852</v>
      </c>
      <c r="T442" s="47">
        <v>181893.19361502863</v>
      </c>
      <c r="U442" s="47">
        <v>28422.01483521789</v>
      </c>
      <c r="V442" s="50">
        <v>393384.89239361504</v>
      </c>
      <c r="X442" s="204"/>
      <c r="Y442" s="204"/>
    </row>
    <row r="443" spans="1:25" s="7" customFormat="1" ht="22.5">
      <c r="A443" s="27" t="s">
        <v>185</v>
      </c>
      <c r="B443" s="42" t="s">
        <v>397</v>
      </c>
      <c r="C443" s="364" t="s">
        <v>253</v>
      </c>
      <c r="D443" s="365"/>
      <c r="E443" s="366" t="s">
        <v>253</v>
      </c>
      <c r="F443" s="367"/>
      <c r="G443" s="368">
        <v>277439.3753512678</v>
      </c>
      <c r="H443" s="368">
        <v>303689.67119289556</v>
      </c>
      <c r="I443" s="368">
        <v>47453.52021370942</v>
      </c>
      <c r="J443" s="369"/>
      <c r="K443" s="368">
        <v>18</v>
      </c>
      <c r="L443" s="368">
        <v>18</v>
      </c>
      <c r="M443" s="368">
        <v>0</v>
      </c>
      <c r="N443" s="369"/>
      <c r="O443" s="369" t="s">
        <v>253</v>
      </c>
      <c r="P443" s="48"/>
      <c r="Q443" s="42" t="s">
        <v>251</v>
      </c>
      <c r="R443" s="45"/>
      <c r="S443" s="47">
        <v>277439.3753512678</v>
      </c>
      <c r="T443" s="47">
        <v>303689.67119289556</v>
      </c>
      <c r="U443" s="47">
        <v>47453.52021370942</v>
      </c>
      <c r="V443" s="50">
        <v>628582.5667578728</v>
      </c>
      <c r="X443" s="204"/>
      <c r="Y443" s="204"/>
    </row>
    <row r="444" spans="1:25" s="7" customFormat="1" ht="12.75">
      <c r="A444" s="27" t="s">
        <v>185</v>
      </c>
      <c r="B444" s="42" t="s">
        <v>398</v>
      </c>
      <c r="C444" s="364" t="s">
        <v>249</v>
      </c>
      <c r="D444" s="365"/>
      <c r="E444" s="366" t="s">
        <v>249</v>
      </c>
      <c r="F444" s="367"/>
      <c r="G444" s="368">
        <v>48431.955667242975</v>
      </c>
      <c r="H444" s="368">
        <v>52886.0444228549</v>
      </c>
      <c r="I444" s="368">
        <v>8263.794314061573</v>
      </c>
      <c r="J444" s="369"/>
      <c r="K444" s="368">
        <v>8</v>
      </c>
      <c r="L444" s="368">
        <v>8</v>
      </c>
      <c r="M444" s="368">
        <v>0</v>
      </c>
      <c r="N444" s="369"/>
      <c r="O444" s="369" t="s">
        <v>250</v>
      </c>
      <c r="P444" s="48"/>
      <c r="Q444" s="42" t="s">
        <v>251</v>
      </c>
      <c r="R444" s="45"/>
      <c r="S444" s="47">
        <v>48431.955667242975</v>
      </c>
      <c r="T444" s="47">
        <v>52886.0444228549</v>
      </c>
      <c r="U444" s="47">
        <v>8263.794314061573</v>
      </c>
      <c r="V444" s="50">
        <v>109581.79440415945</v>
      </c>
      <c r="X444" s="204"/>
      <c r="Y444" s="204"/>
    </row>
    <row r="445" spans="1:25" s="7" customFormat="1" ht="12.75">
      <c r="A445" s="27" t="s">
        <v>185</v>
      </c>
      <c r="B445" s="42" t="s">
        <v>398</v>
      </c>
      <c r="C445" s="364" t="s">
        <v>252</v>
      </c>
      <c r="D445" s="365"/>
      <c r="E445" s="366" t="s">
        <v>252</v>
      </c>
      <c r="F445" s="367"/>
      <c r="G445" s="368">
        <v>11790.84129459292</v>
      </c>
      <c r="H445" s="368">
        <v>12889.50220290951</v>
      </c>
      <c r="I445" s="368">
        <v>2014.0699910136661</v>
      </c>
      <c r="J445" s="369"/>
      <c r="K445" s="368">
        <v>2</v>
      </c>
      <c r="L445" s="368">
        <v>2</v>
      </c>
      <c r="M445" s="368">
        <v>0</v>
      </c>
      <c r="N445" s="369"/>
      <c r="O445" s="369" t="s">
        <v>252</v>
      </c>
      <c r="P445" s="48"/>
      <c r="Q445" s="42" t="s">
        <v>251</v>
      </c>
      <c r="R445" s="45"/>
      <c r="S445" s="47">
        <v>11790.84129459292</v>
      </c>
      <c r="T445" s="47">
        <v>12889.50220290951</v>
      </c>
      <c r="U445" s="47">
        <v>2014.0699910136661</v>
      </c>
      <c r="V445" s="50">
        <v>26694.413488516093</v>
      </c>
      <c r="X445" s="204"/>
      <c r="Y445" s="204"/>
    </row>
    <row r="446" spans="1:25" s="7" customFormat="1" ht="22.5">
      <c r="A446" s="27" t="s">
        <v>185</v>
      </c>
      <c r="B446" s="42" t="s">
        <v>398</v>
      </c>
      <c r="C446" s="364" t="s">
        <v>253</v>
      </c>
      <c r="D446" s="364"/>
      <c r="E446" s="366" t="s">
        <v>253</v>
      </c>
      <c r="F446" s="367"/>
      <c r="G446" s="368">
        <v>100632.49840796065</v>
      </c>
      <c r="H446" s="368">
        <v>110009.35196274129</v>
      </c>
      <c r="I446" s="368">
        <v>17189.6890222032</v>
      </c>
      <c r="J446" s="369"/>
      <c r="K446" s="368">
        <v>6</v>
      </c>
      <c r="L446" s="368">
        <v>6</v>
      </c>
      <c r="M446" s="368">
        <v>0</v>
      </c>
      <c r="N446" s="369"/>
      <c r="O446" s="369" t="s">
        <v>253</v>
      </c>
      <c r="P446" s="48"/>
      <c r="Q446" s="42" t="s">
        <v>251</v>
      </c>
      <c r="R446" s="45"/>
      <c r="S446" s="47">
        <v>100632.49840796065</v>
      </c>
      <c r="T446" s="47">
        <v>110009.35196274129</v>
      </c>
      <c r="U446" s="47">
        <v>17189.6890222032</v>
      </c>
      <c r="V446" s="50">
        <v>227831.53939290514</v>
      </c>
      <c r="X446" s="204"/>
      <c r="Y446" s="204"/>
    </row>
    <row r="447" spans="1:25" s="7" customFormat="1" ht="12.75">
      <c r="A447" s="27" t="s">
        <v>185</v>
      </c>
      <c r="B447" s="42" t="s">
        <v>399</v>
      </c>
      <c r="C447" s="364" t="s">
        <v>249</v>
      </c>
      <c r="D447" s="365"/>
      <c r="E447" s="366" t="s">
        <v>249</v>
      </c>
      <c r="F447" s="367"/>
      <c r="G447" s="368">
        <v>7369.093867135795</v>
      </c>
      <c r="H447" s="368">
        <v>8097.445816676476</v>
      </c>
      <c r="I447" s="368">
        <v>1265.279478329729</v>
      </c>
      <c r="J447" s="369"/>
      <c r="K447" s="368">
        <v>2</v>
      </c>
      <c r="L447" s="368">
        <v>2</v>
      </c>
      <c r="M447" s="368">
        <v>0</v>
      </c>
      <c r="N447" s="369"/>
      <c r="O447" s="369" t="s">
        <v>250</v>
      </c>
      <c r="P447" s="48"/>
      <c r="Q447" s="42" t="s">
        <v>251</v>
      </c>
      <c r="R447" s="45"/>
      <c r="S447" s="47">
        <v>7369.093867135795</v>
      </c>
      <c r="T447" s="47">
        <v>8097.445816676476</v>
      </c>
      <c r="U447" s="47">
        <v>1265.279478329729</v>
      </c>
      <c r="V447" s="50">
        <v>16731.819162142</v>
      </c>
      <c r="X447" s="204"/>
      <c r="Y447" s="204"/>
    </row>
    <row r="448" spans="1:25" s="7" customFormat="1" ht="12.75">
      <c r="A448" s="27" t="s">
        <v>185</v>
      </c>
      <c r="B448" s="42" t="s">
        <v>399</v>
      </c>
      <c r="C448" s="364" t="s">
        <v>252</v>
      </c>
      <c r="D448" s="365"/>
      <c r="E448" s="366" t="s">
        <v>252</v>
      </c>
      <c r="F448" s="367"/>
      <c r="G448" s="368">
        <v>71247.34410203603</v>
      </c>
      <c r="H448" s="368">
        <v>78095.15195602001</v>
      </c>
      <c r="I448" s="368">
        <v>12202.884139526172</v>
      </c>
      <c r="J448" s="369"/>
      <c r="K448" s="368">
        <v>8</v>
      </c>
      <c r="L448" s="368">
        <v>8</v>
      </c>
      <c r="M448" s="368">
        <v>0</v>
      </c>
      <c r="N448" s="369"/>
      <c r="O448" s="369" t="s">
        <v>252</v>
      </c>
      <c r="P448" s="48"/>
      <c r="Q448" s="42" t="s">
        <v>251</v>
      </c>
      <c r="R448" s="45"/>
      <c r="S448" s="47">
        <v>71247.34410203603</v>
      </c>
      <c r="T448" s="47">
        <v>78095.15195602001</v>
      </c>
      <c r="U448" s="47">
        <v>12202.884139526172</v>
      </c>
      <c r="V448" s="50">
        <v>161545.3801975822</v>
      </c>
      <c r="X448" s="204"/>
      <c r="Y448" s="204"/>
    </row>
    <row r="449" spans="1:25" s="7" customFormat="1" ht="22.5">
      <c r="A449" s="27" t="s">
        <v>185</v>
      </c>
      <c r="B449" s="42" t="s">
        <v>399</v>
      </c>
      <c r="C449" s="364" t="s">
        <v>253</v>
      </c>
      <c r="D449" s="365"/>
      <c r="E449" s="366" t="s">
        <v>253</v>
      </c>
      <c r="F449" s="367"/>
      <c r="G449" s="368">
        <v>62408.670709718426</v>
      </c>
      <c r="H449" s="368">
        <v>68223.8593918198</v>
      </c>
      <c r="I449" s="368">
        <v>10660.429371832803</v>
      </c>
      <c r="J449" s="369"/>
      <c r="K449" s="368">
        <v>4</v>
      </c>
      <c r="L449" s="368">
        <v>4</v>
      </c>
      <c r="M449" s="368">
        <v>0</v>
      </c>
      <c r="N449" s="369"/>
      <c r="O449" s="369" t="s">
        <v>253</v>
      </c>
      <c r="P449" s="48"/>
      <c r="Q449" s="42" t="s">
        <v>251</v>
      </c>
      <c r="R449" s="45"/>
      <c r="S449" s="47">
        <v>62408.670709718426</v>
      </c>
      <c r="T449" s="47">
        <v>68223.8593918198</v>
      </c>
      <c r="U449" s="47">
        <v>10660.429371832803</v>
      </c>
      <c r="V449" s="50">
        <v>141292.95947337104</v>
      </c>
      <c r="X449" s="204"/>
      <c r="Y449" s="204"/>
    </row>
    <row r="450" spans="1:25" s="7" customFormat="1" ht="22.5">
      <c r="A450" s="27" t="s">
        <v>185</v>
      </c>
      <c r="B450" s="42" t="s">
        <v>400</v>
      </c>
      <c r="C450" s="364" t="s">
        <v>249</v>
      </c>
      <c r="D450" s="365"/>
      <c r="E450" s="366" t="s">
        <v>249</v>
      </c>
      <c r="F450" s="367"/>
      <c r="G450" s="368">
        <v>62711.12651666535</v>
      </c>
      <c r="H450" s="368">
        <v>68746.23274513344</v>
      </c>
      <c r="I450" s="368">
        <v>10742.053664101953</v>
      </c>
      <c r="J450" s="369"/>
      <c r="K450" s="368">
        <v>13</v>
      </c>
      <c r="L450" s="368">
        <v>14</v>
      </c>
      <c r="M450" s="368">
        <v>0</v>
      </c>
      <c r="N450" s="369"/>
      <c r="O450" s="369" t="s">
        <v>250</v>
      </c>
      <c r="P450" s="48"/>
      <c r="Q450" s="42" t="s">
        <v>251</v>
      </c>
      <c r="R450" s="45"/>
      <c r="S450" s="47">
        <v>62711.12651666535</v>
      </c>
      <c r="T450" s="47">
        <v>68746.23274513344</v>
      </c>
      <c r="U450" s="47">
        <v>10742.053664101953</v>
      </c>
      <c r="V450" s="50">
        <v>142199.41292590075</v>
      </c>
      <c r="X450" s="204"/>
      <c r="Y450" s="204"/>
    </row>
    <row r="451" spans="1:25" s="7" customFormat="1" ht="22.5">
      <c r="A451" s="27" t="s">
        <v>185</v>
      </c>
      <c r="B451" s="42" t="s">
        <v>400</v>
      </c>
      <c r="C451" s="364" t="s">
        <v>252</v>
      </c>
      <c r="D451" s="365"/>
      <c r="E451" s="366" t="s">
        <v>252</v>
      </c>
      <c r="F451" s="367"/>
      <c r="G451" s="368">
        <v>52260.23108309923</v>
      </c>
      <c r="H451" s="368">
        <v>23128.129320210886</v>
      </c>
      <c r="I451" s="368">
        <v>3613.9232127680852</v>
      </c>
      <c r="J451" s="369"/>
      <c r="K451" s="368">
        <v>5</v>
      </c>
      <c r="L451" s="368">
        <v>3</v>
      </c>
      <c r="M451" s="368">
        <v>0</v>
      </c>
      <c r="N451" s="369"/>
      <c r="O451" s="369" t="s">
        <v>252</v>
      </c>
      <c r="P451" s="48"/>
      <c r="Q451" s="42" t="s">
        <v>251</v>
      </c>
      <c r="R451" s="45"/>
      <c r="S451" s="47">
        <v>52260.23108309923</v>
      </c>
      <c r="T451" s="47">
        <v>23128.129320210886</v>
      </c>
      <c r="U451" s="47">
        <v>3613.9232127680852</v>
      </c>
      <c r="V451" s="50">
        <v>79002.2836160782</v>
      </c>
      <c r="X451" s="204"/>
      <c r="Y451" s="204"/>
    </row>
    <row r="452" spans="1:25" s="7" customFormat="1" ht="22.5">
      <c r="A452" s="27" t="s">
        <v>185</v>
      </c>
      <c r="B452" s="42" t="s">
        <v>400</v>
      </c>
      <c r="C452" s="364" t="s">
        <v>253</v>
      </c>
      <c r="D452" s="365"/>
      <c r="E452" s="366" t="s">
        <v>253</v>
      </c>
      <c r="F452" s="367"/>
      <c r="G452" s="368">
        <v>303772.0093789374</v>
      </c>
      <c r="H452" s="368">
        <v>219492.53913261922</v>
      </c>
      <c r="I452" s="368">
        <v>34297.16131462496</v>
      </c>
      <c r="J452" s="369"/>
      <c r="K452" s="368">
        <v>16</v>
      </c>
      <c r="L452" s="368">
        <v>14</v>
      </c>
      <c r="M452" s="368">
        <v>0</v>
      </c>
      <c r="N452" s="369"/>
      <c r="O452" s="369" t="s">
        <v>253</v>
      </c>
      <c r="P452" s="48"/>
      <c r="Q452" s="42" t="s">
        <v>251</v>
      </c>
      <c r="R452" s="45"/>
      <c r="S452" s="47">
        <v>303772.0093789374</v>
      </c>
      <c r="T452" s="47">
        <v>219492.53913261922</v>
      </c>
      <c r="U452" s="47">
        <v>34297.16131462496</v>
      </c>
      <c r="V452" s="50">
        <v>557561.7098261816</v>
      </c>
      <c r="X452" s="204"/>
      <c r="Y452" s="204"/>
    </row>
    <row r="453" spans="1:25" s="7" customFormat="1" ht="22.5">
      <c r="A453" s="27" t="s">
        <v>185</v>
      </c>
      <c r="B453" s="42" t="s">
        <v>400</v>
      </c>
      <c r="C453" s="364" t="s">
        <v>255</v>
      </c>
      <c r="D453" s="365"/>
      <c r="E453" s="366" t="s">
        <v>255</v>
      </c>
      <c r="F453" s="367"/>
      <c r="G453" s="368">
        <v>34614.485346945316</v>
      </c>
      <c r="H453" s="368">
        <v>37839.83466359043</v>
      </c>
      <c r="I453" s="368">
        <v>5912.724499449876</v>
      </c>
      <c r="J453" s="369"/>
      <c r="K453" s="368">
        <v>2</v>
      </c>
      <c r="L453" s="368">
        <v>2</v>
      </c>
      <c r="M453" s="368">
        <v>0</v>
      </c>
      <c r="N453" s="369"/>
      <c r="O453" s="369" t="s">
        <v>252</v>
      </c>
      <c r="P453" s="48"/>
      <c r="Q453" s="42" t="s">
        <v>251</v>
      </c>
      <c r="R453" s="45"/>
      <c r="S453" s="47">
        <v>34614.485346945316</v>
      </c>
      <c r="T453" s="47">
        <v>37839.83466359043</v>
      </c>
      <c r="U453" s="47">
        <v>5912.724499449876</v>
      </c>
      <c r="V453" s="50">
        <v>78367.04450998562</v>
      </c>
      <c r="X453" s="204"/>
      <c r="Y453" s="204"/>
    </row>
    <row r="454" spans="1:28" s="7" customFormat="1" ht="12.75">
      <c r="A454" s="27"/>
      <c r="B454" s="42"/>
      <c r="C454" s="53"/>
      <c r="D454" s="9"/>
      <c r="E454" s="9"/>
      <c r="F454" s="9"/>
      <c r="G454" s="54"/>
      <c r="H454" s="54"/>
      <c r="I454" s="54"/>
      <c r="J454" s="54"/>
      <c r="K454" s="54"/>
      <c r="L454" s="54"/>
      <c r="M454" s="54"/>
      <c r="N454" s="54"/>
      <c r="O454" s="54"/>
      <c r="P454" s="54"/>
      <c r="Q454" s="9"/>
      <c r="R454" s="54"/>
      <c r="S454" s="54"/>
      <c r="T454" s="54"/>
      <c r="U454" s="54"/>
      <c r="V454" s="63"/>
      <c r="X454"/>
      <c r="Y454"/>
      <c r="Z454"/>
      <c r="AA454"/>
      <c r="AB454"/>
    </row>
    <row r="455" spans="1:25" s="7" customFormat="1" ht="12.75">
      <c r="A455" s="27"/>
      <c r="B455" s="42"/>
      <c r="C455" s="51"/>
      <c r="D455" s="51"/>
      <c r="E455" s="51"/>
      <c r="F455" s="51"/>
      <c r="G455" s="52"/>
      <c r="H455" s="52"/>
      <c r="I455" s="52"/>
      <c r="J455" s="52"/>
      <c r="K455" s="52"/>
      <c r="L455" s="52"/>
      <c r="M455" s="52"/>
      <c r="N455" s="52"/>
      <c r="O455" s="52"/>
      <c r="P455" s="52"/>
      <c r="Q455" s="51"/>
      <c r="R455" s="52"/>
      <c r="S455" s="72">
        <f>SUM(S11:S453)</f>
        <v>82326762.50000003</v>
      </c>
      <c r="T455" s="72">
        <f>SUM(T11:T453)</f>
        <v>102403340.93</v>
      </c>
      <c r="U455" s="72">
        <f>SUM(U11:U453)</f>
        <v>16001199.479999993</v>
      </c>
      <c r="V455" s="72">
        <f>SUM(V11:V453)</f>
        <v>200731302.90999997</v>
      </c>
      <c r="X455" s="215"/>
      <c r="Y455"/>
    </row>
    <row r="456" spans="1:25" s="7" customFormat="1" ht="12.75">
      <c r="A456" s="27"/>
      <c r="B456" s="42"/>
      <c r="C456" s="9"/>
      <c r="D456" s="9"/>
      <c r="E456" s="9"/>
      <c r="F456" s="9"/>
      <c r="G456" s="9"/>
      <c r="H456" s="9"/>
      <c r="I456" s="9"/>
      <c r="J456" s="9"/>
      <c r="K456" s="9"/>
      <c r="L456" s="9"/>
      <c r="M456" s="9"/>
      <c r="N456" s="9"/>
      <c r="O456" s="9"/>
      <c r="P456" s="9"/>
      <c r="Q456" s="9"/>
      <c r="R456" s="9"/>
      <c r="S456" s="9"/>
      <c r="T456" s="9"/>
      <c r="U456" s="9"/>
      <c r="V456" s="57"/>
      <c r="Y456"/>
    </row>
    <row r="457" spans="1:25" s="7" customFormat="1" ht="12.75">
      <c r="A457" s="27"/>
      <c r="B457" s="42"/>
      <c r="C457" s="9"/>
      <c r="D457" s="9"/>
      <c r="E457" s="9"/>
      <c r="F457" s="9"/>
      <c r="G457" s="9"/>
      <c r="H457" s="9"/>
      <c r="I457" s="9"/>
      <c r="J457" s="9"/>
      <c r="K457" s="9"/>
      <c r="L457" s="9"/>
      <c r="M457" s="9"/>
      <c r="N457" s="9"/>
      <c r="O457" s="9"/>
      <c r="P457" s="9"/>
      <c r="R457" s="9"/>
      <c r="T457" s="51"/>
      <c r="U457" s="82" t="s">
        <v>240</v>
      </c>
      <c r="V457" s="58">
        <f>V455/1000</f>
        <v>200731.30290999997</v>
      </c>
      <c r="Y457"/>
    </row>
    <row r="458" spans="1:25" s="7" customFormat="1" ht="12.75">
      <c r="A458" s="27"/>
      <c r="B458" s="42"/>
      <c r="C458" s="9"/>
      <c r="D458" s="9"/>
      <c r="E458" s="9"/>
      <c r="F458" s="9"/>
      <c r="G458" s="9"/>
      <c r="H458" s="9"/>
      <c r="I458" s="9"/>
      <c r="J458" s="9"/>
      <c r="K458" s="9"/>
      <c r="L458" s="9"/>
      <c r="M458" s="9"/>
      <c r="N458" s="9"/>
      <c r="O458" s="9"/>
      <c r="P458" s="9"/>
      <c r="Q458" s="9"/>
      <c r="R458" s="9"/>
      <c r="S458" s="9"/>
      <c r="T458" s="9"/>
      <c r="U458" s="241"/>
      <c r="V458" s="11"/>
      <c r="Y458"/>
    </row>
    <row r="459" spans="1:25" s="7" customFormat="1" ht="13.5" thickBot="1">
      <c r="A459" s="27"/>
      <c r="B459" s="42"/>
      <c r="C459" s="9"/>
      <c r="D459" s="9"/>
      <c r="E459" s="9"/>
      <c r="F459" s="9"/>
      <c r="G459" s="9"/>
      <c r="H459" s="9"/>
      <c r="I459" s="9"/>
      <c r="J459" s="9"/>
      <c r="K459" s="9"/>
      <c r="L459" s="9"/>
      <c r="M459" s="9"/>
      <c r="N459" s="9"/>
      <c r="O459" s="9"/>
      <c r="P459" s="9"/>
      <c r="Q459" s="76"/>
      <c r="R459" s="76"/>
      <c r="T459" s="209"/>
      <c r="U459" s="238" t="s">
        <v>203</v>
      </c>
      <c r="V459" s="87">
        <f>V457</f>
        <v>200731.30290999997</v>
      </c>
      <c r="Y459"/>
    </row>
    <row r="460" spans="1:25" s="7" customFormat="1" ht="13.5" thickTop="1">
      <c r="A460" s="27"/>
      <c r="B460" s="42"/>
      <c r="C460" s="9"/>
      <c r="D460" s="9"/>
      <c r="E460" s="9"/>
      <c r="F460" s="9"/>
      <c r="G460" s="9"/>
      <c r="H460" s="9"/>
      <c r="I460" s="9"/>
      <c r="J460" s="9"/>
      <c r="K460" s="9"/>
      <c r="L460" s="9"/>
      <c r="M460" s="9"/>
      <c r="N460" s="9"/>
      <c r="O460" s="9"/>
      <c r="P460" s="9"/>
      <c r="Q460" s="76"/>
      <c r="R460" s="76"/>
      <c r="S460" s="83"/>
      <c r="T460" s="78"/>
      <c r="U460" s="78"/>
      <c r="V460" s="84"/>
      <c r="Y460"/>
    </row>
    <row r="461" spans="1:25" s="7" customFormat="1" ht="12.75">
      <c r="A461" s="27"/>
      <c r="B461" s="42"/>
      <c r="C461" s="9"/>
      <c r="D461" s="9"/>
      <c r="E461" s="9"/>
      <c r="F461" s="9"/>
      <c r="G461" s="9"/>
      <c r="H461" s="9"/>
      <c r="I461" s="9"/>
      <c r="J461" s="9"/>
      <c r="K461" s="9"/>
      <c r="L461" s="9"/>
      <c r="M461" s="9"/>
      <c r="N461" s="9"/>
      <c r="O461" s="9"/>
      <c r="P461" s="9"/>
      <c r="Q461" s="76"/>
      <c r="R461" s="76"/>
      <c r="S461" s="213"/>
      <c r="T461" s="213"/>
      <c r="U461" s="213"/>
      <c r="V461" s="84"/>
      <c r="X461" s="214"/>
      <c r="Y461"/>
    </row>
    <row r="462" spans="1:25" s="7" customFormat="1" ht="12.75">
      <c r="A462" s="27"/>
      <c r="B462" s="42"/>
      <c r="C462" s="1"/>
      <c r="D462" s="1"/>
      <c r="E462" s="1"/>
      <c r="F462" s="1"/>
      <c r="G462" s="1"/>
      <c r="H462" s="1"/>
      <c r="I462" s="1"/>
      <c r="J462" s="1"/>
      <c r="K462" s="1"/>
      <c r="L462" s="1"/>
      <c r="M462" s="1"/>
      <c r="N462" s="1"/>
      <c r="O462" s="1"/>
      <c r="P462" s="1"/>
      <c r="Q462" s="1"/>
      <c r="R462" s="1"/>
      <c r="S462" s="1"/>
      <c r="T462" s="1"/>
      <c r="U462" s="1"/>
      <c r="V462" s="11"/>
      <c r="X462" s="73"/>
      <c r="Y462"/>
    </row>
    <row r="463" spans="1:25" s="7" customFormat="1" ht="13.5" thickBot="1">
      <c r="A463" s="59"/>
      <c r="B463" s="61"/>
      <c r="C463" s="60"/>
      <c r="D463" s="61"/>
      <c r="E463" s="61"/>
      <c r="F463" s="61"/>
      <c r="G463" s="8"/>
      <c r="H463" s="8"/>
      <c r="I463" s="8"/>
      <c r="J463" s="8"/>
      <c r="K463" s="8"/>
      <c r="L463" s="8"/>
      <c r="M463" s="8"/>
      <c r="N463" s="8"/>
      <c r="O463" s="8"/>
      <c r="P463" s="8"/>
      <c r="Q463" s="61"/>
      <c r="R463" s="8"/>
      <c r="S463" s="8"/>
      <c r="T463" s="8"/>
      <c r="U463" s="8"/>
      <c r="V463" s="62"/>
      <c r="Y463"/>
    </row>
    <row r="464" spans="1:25" s="7" customFormat="1" ht="12.75">
      <c r="A464" s="55"/>
      <c r="B464" s="55"/>
      <c r="C464" s="55"/>
      <c r="D464" s="55"/>
      <c r="E464" s="55"/>
      <c r="F464" s="55"/>
      <c r="G464" s="56"/>
      <c r="H464" s="56"/>
      <c r="I464" s="56"/>
      <c r="J464" s="56"/>
      <c r="K464" s="56"/>
      <c r="L464" s="56"/>
      <c r="M464" s="56"/>
      <c r="N464" s="56"/>
      <c r="O464" s="56"/>
      <c r="P464" s="56"/>
      <c r="Q464" s="55"/>
      <c r="R464" s="56"/>
      <c r="S464"/>
      <c r="T464"/>
      <c r="U464"/>
      <c r="V464"/>
      <c r="Y464"/>
    </row>
    <row r="465" spans="19:25" s="7" customFormat="1" ht="12.75">
      <c r="S465" s="222"/>
      <c r="T465" s="222"/>
      <c r="U465" s="222"/>
      <c r="V465"/>
      <c r="X465" s="73"/>
      <c r="Y465"/>
    </row>
    <row r="466" spans="19:25" s="7" customFormat="1" ht="12.75">
      <c r="S466"/>
      <c r="T466"/>
      <c r="U466"/>
      <c r="V466"/>
      <c r="Y466"/>
    </row>
    <row r="468" ht="12.75">
      <c r="T468" s="66"/>
    </row>
  </sheetData>
  <sheetProtection/>
  <mergeCells count="17">
    <mergeCell ref="A6:Q6"/>
    <mergeCell ref="S6:V6"/>
    <mergeCell ref="G8:I8"/>
    <mergeCell ref="K8:M8"/>
    <mergeCell ref="S8:V8"/>
    <mergeCell ref="A1:U1"/>
    <mergeCell ref="A2:R2"/>
    <mergeCell ref="A3:U3"/>
    <mergeCell ref="A4:U4"/>
    <mergeCell ref="A5:U5"/>
    <mergeCell ref="A10:V10"/>
    <mergeCell ref="A7:A9"/>
    <mergeCell ref="C8:C9"/>
    <mergeCell ref="E8:E9"/>
    <mergeCell ref="O8:O9"/>
    <mergeCell ref="Q8:Q9"/>
    <mergeCell ref="C7:Q7"/>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paperSize="9" scale="58" r:id="rId1"/>
</worksheet>
</file>

<file path=xl/worksheets/sheet6.xml><?xml version="1.0" encoding="utf-8"?>
<worksheet xmlns="http://schemas.openxmlformats.org/spreadsheetml/2006/main" xmlns:r="http://schemas.openxmlformats.org/officeDocument/2006/relationships">
  <sheetPr>
    <tabColor theme="2" tint="-0.4999699890613556"/>
    <pageSetUpPr fitToPage="1"/>
  </sheetPr>
  <dimension ref="A1:AG466"/>
  <sheetViews>
    <sheetView zoomScalePageLayoutView="0" workbookViewId="0" topLeftCell="A1">
      <selection activeCell="O19" sqref="O19"/>
    </sheetView>
  </sheetViews>
  <sheetFormatPr defaultColWidth="11.421875" defaultRowHeight="12.75"/>
  <cols>
    <col min="1" max="2" width="20.00390625" style="0" customWidth="1"/>
    <col min="3" max="3" width="34.57421875" style="0" customWidth="1"/>
    <col min="4" max="4" width="0.9921875" style="0" customWidth="1"/>
    <col min="5" max="5" width="14.7109375" style="0" customWidth="1"/>
    <col min="6" max="6" width="0.9921875" style="0" customWidth="1"/>
    <col min="7" max="9" width="10.8515625" style="0" customWidth="1"/>
    <col min="10" max="10" width="0.9921875" style="0" customWidth="1"/>
    <col min="11" max="13" width="10.8515625" style="0" customWidth="1"/>
    <col min="14" max="14" width="0.9921875" style="0" customWidth="1"/>
    <col min="15" max="15" width="19.421875" style="0" customWidth="1"/>
    <col min="16" max="16" width="0.9921875" style="0" customWidth="1"/>
    <col min="17" max="17" width="16.8515625" style="0" customWidth="1"/>
    <col min="18" max="18" width="0.9921875" style="0" customWidth="1"/>
    <col min="19" max="19" width="12.7109375" style="0" customWidth="1"/>
    <col min="20" max="20" width="13.00390625" style="0" customWidth="1"/>
    <col min="21" max="21" width="13.140625" style="0" customWidth="1"/>
    <col min="22" max="22" width="13.8515625" style="0" bestFit="1" customWidth="1"/>
    <col min="25" max="25" width="6.140625" style="0" customWidth="1"/>
    <col min="26" max="26" width="7.8515625" style="0" customWidth="1"/>
  </cols>
  <sheetData>
    <row r="1" spans="1:22" ht="18.75" customHeight="1">
      <c r="A1" s="588" t="s">
        <v>0</v>
      </c>
      <c r="B1" s="588"/>
      <c r="C1" s="588"/>
      <c r="D1" s="588"/>
      <c r="E1" s="588"/>
      <c r="F1" s="588"/>
      <c r="G1" s="588"/>
      <c r="H1" s="588"/>
      <c r="I1" s="588"/>
      <c r="J1" s="588"/>
      <c r="K1" s="588"/>
      <c r="L1" s="588"/>
      <c r="M1" s="588"/>
      <c r="N1" s="588"/>
      <c r="O1" s="588"/>
      <c r="P1" s="588"/>
      <c r="Q1" s="588"/>
      <c r="R1" s="588"/>
      <c r="S1" s="588"/>
      <c r="T1" s="588"/>
      <c r="U1" s="588"/>
      <c r="V1" s="346"/>
    </row>
    <row r="2" spans="1:22" ht="12" customHeight="1">
      <c r="A2" s="589" t="s">
        <v>74</v>
      </c>
      <c r="B2" s="589"/>
      <c r="C2" s="590"/>
      <c r="D2" s="590"/>
      <c r="E2" s="590"/>
      <c r="F2" s="590"/>
      <c r="G2" s="590"/>
      <c r="H2" s="590"/>
      <c r="I2" s="590"/>
      <c r="J2" s="590"/>
      <c r="K2" s="590"/>
      <c r="L2" s="590"/>
      <c r="M2" s="590"/>
      <c r="N2" s="590"/>
      <c r="O2" s="590"/>
      <c r="P2" s="590"/>
      <c r="Q2" s="590"/>
      <c r="R2" s="590"/>
      <c r="S2" s="346"/>
      <c r="T2" s="346"/>
      <c r="U2" s="346"/>
      <c r="V2" s="346"/>
    </row>
    <row r="3" spans="1:22" ht="14.25" customHeight="1">
      <c r="A3" s="591" t="s">
        <v>198</v>
      </c>
      <c r="B3" s="591"/>
      <c r="C3" s="590"/>
      <c r="D3" s="590"/>
      <c r="E3" s="590"/>
      <c r="F3" s="590"/>
      <c r="G3" s="590"/>
      <c r="H3" s="590"/>
      <c r="I3" s="590"/>
      <c r="J3" s="590"/>
      <c r="K3" s="590"/>
      <c r="L3" s="590"/>
      <c r="M3" s="590"/>
      <c r="N3" s="590"/>
      <c r="O3" s="590"/>
      <c r="P3" s="590"/>
      <c r="Q3" s="590"/>
      <c r="R3" s="590"/>
      <c r="S3" s="590"/>
      <c r="T3" s="590"/>
      <c r="U3" s="590"/>
      <c r="V3" s="347"/>
    </row>
    <row r="4" spans="1:22" ht="13.5" customHeight="1">
      <c r="A4" s="592" t="s">
        <v>1</v>
      </c>
      <c r="B4" s="592"/>
      <c r="C4" s="593"/>
      <c r="D4" s="593"/>
      <c r="E4" s="593"/>
      <c r="F4" s="593"/>
      <c r="G4" s="593"/>
      <c r="H4" s="593"/>
      <c r="I4" s="593"/>
      <c r="J4" s="593"/>
      <c r="K4" s="593"/>
      <c r="L4" s="593"/>
      <c r="M4" s="593"/>
      <c r="N4" s="593"/>
      <c r="O4" s="593"/>
      <c r="P4" s="593"/>
      <c r="Q4" s="593"/>
      <c r="R4" s="593"/>
      <c r="S4" s="593"/>
      <c r="T4" s="593"/>
      <c r="U4" s="593"/>
      <c r="V4" s="348"/>
    </row>
    <row r="5" spans="1:22" ht="14.25" customHeight="1">
      <c r="A5" s="594" t="s">
        <v>200</v>
      </c>
      <c r="B5" s="594"/>
      <c r="C5" s="593"/>
      <c r="D5" s="593"/>
      <c r="E5" s="593"/>
      <c r="F5" s="593"/>
      <c r="G5" s="593"/>
      <c r="H5" s="593"/>
      <c r="I5" s="593"/>
      <c r="J5" s="593"/>
      <c r="K5" s="593"/>
      <c r="L5" s="593"/>
      <c r="M5" s="593"/>
      <c r="N5" s="593"/>
      <c r="O5" s="593"/>
      <c r="P5" s="593"/>
      <c r="Q5" s="593"/>
      <c r="R5" s="593"/>
      <c r="S5" s="593"/>
      <c r="T5" s="593"/>
      <c r="U5" s="593"/>
      <c r="V5" s="348"/>
    </row>
    <row r="6" spans="1:22" ht="18">
      <c r="A6" s="581" t="s">
        <v>186</v>
      </c>
      <c r="B6" s="582"/>
      <c r="C6" s="582"/>
      <c r="D6" s="582"/>
      <c r="E6" s="582"/>
      <c r="F6" s="582"/>
      <c r="G6" s="582"/>
      <c r="H6" s="582"/>
      <c r="I6" s="582"/>
      <c r="J6" s="582"/>
      <c r="K6" s="582"/>
      <c r="L6" s="582"/>
      <c r="M6" s="582"/>
      <c r="N6" s="582"/>
      <c r="O6" s="582"/>
      <c r="P6" s="582"/>
      <c r="Q6" s="583"/>
      <c r="R6" s="17"/>
      <c r="S6" s="584" t="s">
        <v>201</v>
      </c>
      <c r="T6" s="582"/>
      <c r="U6" s="582"/>
      <c r="V6" s="583"/>
    </row>
    <row r="7" spans="1:22" ht="30" customHeight="1">
      <c r="A7" s="566" t="s">
        <v>2</v>
      </c>
      <c r="B7" s="443"/>
      <c r="C7" s="570" t="s">
        <v>3</v>
      </c>
      <c r="D7" s="571"/>
      <c r="E7" s="571"/>
      <c r="F7" s="571"/>
      <c r="G7" s="571"/>
      <c r="H7" s="571"/>
      <c r="I7" s="571"/>
      <c r="J7" s="571"/>
      <c r="K7" s="571"/>
      <c r="L7" s="571"/>
      <c r="M7" s="571"/>
      <c r="N7" s="571"/>
      <c r="O7" s="571"/>
      <c r="P7" s="571"/>
      <c r="Q7" s="572"/>
      <c r="R7" s="22"/>
      <c r="S7" s="336"/>
      <c r="T7" s="337"/>
      <c r="U7" s="337"/>
      <c r="V7" s="338"/>
    </row>
    <row r="8" spans="1:22" ht="25.5" customHeight="1">
      <c r="A8" s="567"/>
      <c r="B8" s="445"/>
      <c r="C8" s="568" t="s">
        <v>75</v>
      </c>
      <c r="D8" s="332"/>
      <c r="E8" s="568" t="s">
        <v>4</v>
      </c>
      <c r="F8" s="334"/>
      <c r="G8" s="585" t="s">
        <v>5</v>
      </c>
      <c r="H8" s="586"/>
      <c r="I8" s="587"/>
      <c r="J8" s="18"/>
      <c r="K8" s="569" t="s">
        <v>76</v>
      </c>
      <c r="L8" s="569"/>
      <c r="M8" s="569"/>
      <c r="N8" s="20"/>
      <c r="O8" s="569" t="s">
        <v>6</v>
      </c>
      <c r="P8" s="20"/>
      <c r="Q8" s="569" t="s">
        <v>7</v>
      </c>
      <c r="R8" s="20"/>
      <c r="S8" s="569" t="s">
        <v>8</v>
      </c>
      <c r="T8" s="569"/>
      <c r="U8" s="569"/>
      <c r="V8" s="569"/>
    </row>
    <row r="9" spans="1:22" ht="27.75" customHeight="1">
      <c r="A9" s="567"/>
      <c r="B9" s="445"/>
      <c r="C9" s="568"/>
      <c r="D9" s="333"/>
      <c r="E9" s="568"/>
      <c r="F9" s="335"/>
      <c r="G9" s="29" t="s">
        <v>47</v>
      </c>
      <c r="H9" s="29" t="s">
        <v>52</v>
      </c>
      <c r="I9" s="29" t="s">
        <v>48</v>
      </c>
      <c r="J9" s="19"/>
      <c r="K9" s="29" t="s">
        <v>47</v>
      </c>
      <c r="L9" s="29" t="s">
        <v>52</v>
      </c>
      <c r="M9" s="29" t="s">
        <v>48</v>
      </c>
      <c r="N9" s="21"/>
      <c r="O9" s="566"/>
      <c r="P9" s="21"/>
      <c r="Q9" s="566"/>
      <c r="R9" s="21"/>
      <c r="S9" s="29" t="s">
        <v>47</v>
      </c>
      <c r="T9" s="29" t="s">
        <v>52</v>
      </c>
      <c r="U9" s="29" t="s">
        <v>48</v>
      </c>
      <c r="V9" s="172" t="s">
        <v>184</v>
      </c>
    </row>
    <row r="10" spans="1:25" s="7" customFormat="1" ht="6" customHeight="1" thickBot="1">
      <c r="A10" s="563"/>
      <c r="B10" s="564"/>
      <c r="C10" s="564"/>
      <c r="D10" s="564"/>
      <c r="E10" s="564"/>
      <c r="F10" s="564"/>
      <c r="G10" s="564"/>
      <c r="H10" s="564"/>
      <c r="I10" s="564"/>
      <c r="J10" s="564"/>
      <c r="K10" s="564"/>
      <c r="L10" s="564"/>
      <c r="M10" s="564"/>
      <c r="N10" s="564"/>
      <c r="O10" s="564"/>
      <c r="P10" s="564"/>
      <c r="Q10" s="564"/>
      <c r="R10" s="564"/>
      <c r="S10" s="564"/>
      <c r="T10" s="564"/>
      <c r="U10" s="564"/>
      <c r="V10" s="565"/>
      <c r="Y10"/>
    </row>
    <row r="11" spans="1:28" s="7" customFormat="1" ht="21" customHeight="1">
      <c r="A11" s="92" t="str">
        <f>'FRACCION I 2019'!A11</f>
        <v>U. A. de Hidalgo</v>
      </c>
      <c r="B11" s="444"/>
      <c r="C11" s="358"/>
      <c r="D11" s="358"/>
      <c r="E11" s="359"/>
      <c r="F11" s="360"/>
      <c r="G11" s="361"/>
      <c r="H11" s="361"/>
      <c r="I11" s="361"/>
      <c r="J11" s="362"/>
      <c r="K11" s="361"/>
      <c r="L11" s="361"/>
      <c r="M11" s="361"/>
      <c r="N11" s="362"/>
      <c r="O11" s="363"/>
      <c r="P11" s="46"/>
      <c r="Q11" s="44"/>
      <c r="R11" s="201"/>
      <c r="S11" s="46">
        <f>G11*K11</f>
        <v>0</v>
      </c>
      <c r="T11" s="46">
        <f>H11*L11</f>
        <v>0</v>
      </c>
      <c r="U11" s="46">
        <f>I11*M11</f>
        <v>0</v>
      </c>
      <c r="V11" s="49">
        <f>S11+T11+U11</f>
        <v>0</v>
      </c>
      <c r="X11"/>
      <c r="Y11"/>
      <c r="Z11"/>
      <c r="AA11"/>
      <c r="AB11"/>
    </row>
    <row r="12" spans="1:28" s="7" customFormat="1" ht="12.75">
      <c r="A12" s="446" t="s">
        <v>185</v>
      </c>
      <c r="B12" s="453" t="s">
        <v>404</v>
      </c>
      <c r="C12" s="447" t="s">
        <v>249</v>
      </c>
      <c r="D12" s="365"/>
      <c r="E12" s="448" t="s">
        <v>249</v>
      </c>
      <c r="F12" s="367"/>
      <c r="G12" s="449">
        <v>437557.23</v>
      </c>
      <c r="H12" s="449">
        <v>431095.13</v>
      </c>
      <c r="I12" s="449">
        <v>424503.05</v>
      </c>
      <c r="J12" s="449"/>
      <c r="K12" s="450">
        <v>92</v>
      </c>
      <c r="L12" s="450">
        <v>92</v>
      </c>
      <c r="M12" s="450">
        <v>90</v>
      </c>
      <c r="N12" s="369"/>
      <c r="O12" s="451" t="s">
        <v>250</v>
      </c>
      <c r="P12" s="48"/>
      <c r="Q12" s="452" t="s">
        <v>251</v>
      </c>
      <c r="R12" s="202"/>
      <c r="S12" s="454">
        <v>565589.3358850459</v>
      </c>
      <c r="T12" s="454">
        <v>510145.6964065636</v>
      </c>
      <c r="U12" s="454">
        <v>565174.9153731687</v>
      </c>
      <c r="V12" s="50">
        <f aca="true" t="shared" si="0" ref="V12:V50">S12+T12+U12</f>
        <v>1640909.9476647782</v>
      </c>
      <c r="X12"/>
      <c r="Y12"/>
      <c r="Z12"/>
      <c r="AA12"/>
      <c r="AB12"/>
    </row>
    <row r="13" spans="1:28" s="7" customFormat="1" ht="12.75">
      <c r="A13" s="446" t="s">
        <v>185</v>
      </c>
      <c r="B13" s="453" t="s">
        <v>404</v>
      </c>
      <c r="C13" s="447" t="s">
        <v>252</v>
      </c>
      <c r="D13" s="365"/>
      <c r="E13" s="448" t="s">
        <v>252</v>
      </c>
      <c r="F13" s="367"/>
      <c r="G13" s="449">
        <v>324121.5</v>
      </c>
      <c r="H13" s="449">
        <v>324209.74</v>
      </c>
      <c r="I13" s="449">
        <v>309994.74</v>
      </c>
      <c r="J13" s="449"/>
      <c r="K13" s="450">
        <v>40</v>
      </c>
      <c r="L13" s="450">
        <v>40</v>
      </c>
      <c r="M13" s="450">
        <v>39</v>
      </c>
      <c r="N13" s="369"/>
      <c r="O13" s="451" t="s">
        <v>252</v>
      </c>
      <c r="P13" s="48"/>
      <c r="Q13" s="452" t="s">
        <v>251</v>
      </c>
      <c r="R13" s="202"/>
      <c r="S13" s="454">
        <v>418961.569738123</v>
      </c>
      <c r="T13" s="454">
        <v>383660.5706821391</v>
      </c>
      <c r="U13" s="454">
        <v>418837.3651442319</v>
      </c>
      <c r="V13" s="50">
        <f t="shared" si="0"/>
        <v>1221459.5055644938</v>
      </c>
      <c r="X13"/>
      <c r="Y13"/>
      <c r="Z13"/>
      <c r="AA13"/>
      <c r="AB13"/>
    </row>
    <row r="14" spans="1:28" s="7" customFormat="1" ht="12.75">
      <c r="A14" s="446" t="s">
        <v>185</v>
      </c>
      <c r="B14" s="453" t="s">
        <v>404</v>
      </c>
      <c r="C14" s="447" t="s">
        <v>253</v>
      </c>
      <c r="D14" s="365"/>
      <c r="E14" s="448" t="s">
        <v>253</v>
      </c>
      <c r="F14" s="367"/>
      <c r="G14" s="449">
        <v>146888.9</v>
      </c>
      <c r="H14" s="449">
        <v>146888.9</v>
      </c>
      <c r="I14" s="449">
        <v>146888.9</v>
      </c>
      <c r="J14" s="449"/>
      <c r="K14" s="450">
        <v>10</v>
      </c>
      <c r="L14" s="450">
        <v>10</v>
      </c>
      <c r="M14" s="450">
        <v>10</v>
      </c>
      <c r="N14" s="369"/>
      <c r="O14" s="451" t="s">
        <v>253</v>
      </c>
      <c r="P14" s="48"/>
      <c r="Q14" s="452" t="s">
        <v>251</v>
      </c>
      <c r="R14" s="202"/>
      <c r="S14" s="454">
        <v>189869.55237806245</v>
      </c>
      <c r="T14" s="454">
        <v>173824.13989435253</v>
      </c>
      <c r="U14" s="454">
        <v>192593.83903460877</v>
      </c>
      <c r="V14" s="50">
        <f t="shared" si="0"/>
        <v>556287.5313070237</v>
      </c>
      <c r="X14"/>
      <c r="Y14"/>
      <c r="Z14"/>
      <c r="AA14"/>
      <c r="AB14"/>
    </row>
    <row r="15" spans="1:28" s="7" customFormat="1" ht="12.75">
      <c r="A15" s="446" t="s">
        <v>185</v>
      </c>
      <c r="B15" s="453" t="s">
        <v>404</v>
      </c>
      <c r="C15" s="447" t="s">
        <v>254</v>
      </c>
      <c r="D15" s="365"/>
      <c r="E15" s="448" t="s">
        <v>254</v>
      </c>
      <c r="F15" s="367"/>
      <c r="G15" s="449">
        <v>3170478.01</v>
      </c>
      <c r="H15" s="449">
        <v>3161959.69</v>
      </c>
      <c r="I15" s="449">
        <v>3201825.18</v>
      </c>
      <c r="J15" s="449"/>
      <c r="K15" s="450">
        <v>592</v>
      </c>
      <c r="L15" s="450">
        <v>584</v>
      </c>
      <c r="M15" s="450">
        <v>571</v>
      </c>
      <c r="N15" s="369"/>
      <c r="O15" s="451" t="s">
        <v>254</v>
      </c>
      <c r="P15" s="48"/>
      <c r="Q15" s="452" t="s">
        <v>251</v>
      </c>
      <c r="R15" s="202"/>
      <c r="S15" s="454">
        <v>4095491.5276777255</v>
      </c>
      <c r="T15" s="454">
        <v>3741661.4435584503</v>
      </c>
      <c r="U15" s="454">
        <v>4165931.7973595597</v>
      </c>
      <c r="V15" s="50">
        <f t="shared" si="0"/>
        <v>12003084.768595736</v>
      </c>
      <c r="X15"/>
      <c r="Y15"/>
      <c r="Z15"/>
      <c r="AA15"/>
      <c r="AB15"/>
    </row>
    <row r="16" spans="1:28" s="7" customFormat="1" ht="12.75">
      <c r="A16" s="446" t="s">
        <v>185</v>
      </c>
      <c r="B16" s="453" t="s">
        <v>404</v>
      </c>
      <c r="C16" s="447" t="s">
        <v>255</v>
      </c>
      <c r="D16" s="365"/>
      <c r="E16" s="448" t="s">
        <v>255</v>
      </c>
      <c r="F16" s="367"/>
      <c r="G16" s="449">
        <v>28757.98</v>
      </c>
      <c r="H16" s="449">
        <v>28757.98</v>
      </c>
      <c r="I16" s="449">
        <v>28997.56</v>
      </c>
      <c r="J16" s="449"/>
      <c r="K16" s="450">
        <v>2</v>
      </c>
      <c r="L16" s="450">
        <v>2</v>
      </c>
      <c r="M16" s="450">
        <v>2</v>
      </c>
      <c r="N16" s="369"/>
      <c r="O16" s="451" t="s">
        <v>252</v>
      </c>
      <c r="P16" s="48"/>
      <c r="Q16" s="452" t="s">
        <v>251</v>
      </c>
      <c r="R16" s="202"/>
      <c r="S16" s="454">
        <v>37172.75294387304</v>
      </c>
      <c r="T16" s="454">
        <v>34031.37431486649</v>
      </c>
      <c r="U16" s="454">
        <v>37810.823793123935</v>
      </c>
      <c r="V16" s="50">
        <f t="shared" si="0"/>
        <v>109014.95105186346</v>
      </c>
      <c r="X16"/>
      <c r="Y16"/>
      <c r="Z16"/>
      <c r="AA16"/>
      <c r="AB16"/>
    </row>
    <row r="17" spans="1:28" s="7" customFormat="1" ht="12.75">
      <c r="A17" s="446" t="s">
        <v>185</v>
      </c>
      <c r="B17" s="453" t="s">
        <v>405</v>
      </c>
      <c r="C17" s="447" t="s">
        <v>249</v>
      </c>
      <c r="D17" s="365"/>
      <c r="E17" s="448" t="s">
        <v>249</v>
      </c>
      <c r="F17" s="367"/>
      <c r="G17" s="449">
        <v>265676.47</v>
      </c>
      <c r="H17" s="449">
        <v>232442.46</v>
      </c>
      <c r="I17" s="449">
        <v>219012.96</v>
      </c>
      <c r="J17" s="449"/>
      <c r="K17" s="450">
        <v>63</v>
      </c>
      <c r="L17" s="450">
        <v>62</v>
      </c>
      <c r="M17" s="450">
        <v>59</v>
      </c>
      <c r="N17" s="369"/>
      <c r="O17" s="451" t="s">
        <v>250</v>
      </c>
      <c r="P17" s="48"/>
      <c r="Q17" s="452" t="s">
        <v>257</v>
      </c>
      <c r="R17" s="202"/>
      <c r="S17" s="454">
        <v>343415.1418948861</v>
      </c>
      <c r="T17" s="454">
        <v>275065.78566813044</v>
      </c>
      <c r="U17" s="454">
        <v>313423.23753813206</v>
      </c>
      <c r="V17" s="50">
        <f t="shared" si="0"/>
        <v>931904.1651011487</v>
      </c>
      <c r="X17"/>
      <c r="Y17"/>
      <c r="Z17"/>
      <c r="AA17"/>
      <c r="AB17"/>
    </row>
    <row r="18" spans="1:28" s="7" customFormat="1" ht="12.75">
      <c r="A18" s="446" t="s">
        <v>185</v>
      </c>
      <c r="B18" s="453" t="s">
        <v>405</v>
      </c>
      <c r="C18" s="447" t="s">
        <v>252</v>
      </c>
      <c r="D18" s="365"/>
      <c r="E18" s="448" t="s">
        <v>252</v>
      </c>
      <c r="F18" s="367"/>
      <c r="G18" s="449">
        <v>244157.22</v>
      </c>
      <c r="H18" s="449">
        <v>243942.68</v>
      </c>
      <c r="I18" s="449">
        <v>243942.68</v>
      </c>
      <c r="J18" s="449"/>
      <c r="K18" s="450">
        <v>38</v>
      </c>
      <c r="L18" s="450">
        <v>38</v>
      </c>
      <c r="M18" s="450">
        <v>38</v>
      </c>
      <c r="N18" s="369"/>
      <c r="O18" s="451" t="s">
        <v>252</v>
      </c>
      <c r="P18" s="48"/>
      <c r="Q18" s="452" t="s">
        <v>257</v>
      </c>
      <c r="R18" s="202"/>
      <c r="S18" s="454">
        <v>315599.218669839</v>
      </c>
      <c r="T18" s="454">
        <v>288674.8184139392</v>
      </c>
      <c r="U18" s="454">
        <v>319939.9700930424</v>
      </c>
      <c r="V18" s="50">
        <f t="shared" si="0"/>
        <v>924214.0071768207</v>
      </c>
      <c r="X18"/>
      <c r="Y18"/>
      <c r="Z18"/>
      <c r="AA18"/>
      <c r="AB18"/>
    </row>
    <row r="19" spans="1:28" s="7" customFormat="1" ht="12.75">
      <c r="A19" s="446" t="s">
        <v>185</v>
      </c>
      <c r="B19" s="453" t="s">
        <v>405</v>
      </c>
      <c r="C19" s="447" t="s">
        <v>253</v>
      </c>
      <c r="D19" s="365"/>
      <c r="E19" s="448" t="s">
        <v>253</v>
      </c>
      <c r="F19" s="367"/>
      <c r="G19" s="449">
        <v>126032.72</v>
      </c>
      <c r="H19" s="449">
        <v>126032.72</v>
      </c>
      <c r="I19" s="449">
        <v>126032.72</v>
      </c>
      <c r="J19" s="449"/>
      <c r="K19" s="450">
        <v>8</v>
      </c>
      <c r="L19" s="450">
        <v>8</v>
      </c>
      <c r="M19" s="450">
        <v>8</v>
      </c>
      <c r="N19" s="369"/>
      <c r="O19" s="451" t="s">
        <v>253</v>
      </c>
      <c r="P19" s="48"/>
      <c r="Q19" s="452" t="s">
        <v>257</v>
      </c>
      <c r="R19" s="202"/>
      <c r="S19" s="454">
        <v>162910.71776961826</v>
      </c>
      <c r="T19" s="454">
        <v>149143.53060405355</v>
      </c>
      <c r="U19" s="454">
        <v>165248.19362643408</v>
      </c>
      <c r="V19" s="50">
        <f t="shared" si="0"/>
        <v>477302.44200010586</v>
      </c>
      <c r="X19"/>
      <c r="Y19"/>
      <c r="Z19"/>
      <c r="AA19"/>
      <c r="AB19"/>
    </row>
    <row r="20" spans="1:28" s="7" customFormat="1" ht="12.75">
      <c r="A20" s="446" t="s">
        <v>185</v>
      </c>
      <c r="B20" s="453" t="s">
        <v>405</v>
      </c>
      <c r="C20" s="447" t="s">
        <v>254</v>
      </c>
      <c r="D20" s="365"/>
      <c r="E20" s="448" t="s">
        <v>254</v>
      </c>
      <c r="F20" s="367"/>
      <c r="G20" s="449">
        <v>1624018.52</v>
      </c>
      <c r="H20" s="449">
        <v>1606780.89</v>
      </c>
      <c r="I20" s="449">
        <v>1604285.16</v>
      </c>
      <c r="J20" s="449"/>
      <c r="K20" s="450">
        <v>296</v>
      </c>
      <c r="L20" s="450">
        <v>287</v>
      </c>
      <c r="M20" s="450">
        <v>283</v>
      </c>
      <c r="N20" s="369"/>
      <c r="O20" s="451" t="s">
        <v>254</v>
      </c>
      <c r="P20" s="48"/>
      <c r="Q20" s="452" t="s">
        <v>257</v>
      </c>
      <c r="R20" s="202"/>
      <c r="S20" s="454">
        <v>2099216.955441041</v>
      </c>
      <c r="T20" s="454">
        <v>1901418.7334981214</v>
      </c>
      <c r="U20" s="454">
        <v>2113178.7343888264</v>
      </c>
      <c r="V20" s="50">
        <f t="shared" si="0"/>
        <v>6113814.423327989</v>
      </c>
      <c r="X20"/>
      <c r="Y20"/>
      <c r="Z20"/>
      <c r="AA20"/>
      <c r="AB20"/>
    </row>
    <row r="21" spans="1:28" s="7" customFormat="1" ht="12.75">
      <c r="A21" s="446" t="s">
        <v>185</v>
      </c>
      <c r="B21" s="453" t="s">
        <v>405</v>
      </c>
      <c r="C21" s="447" t="s">
        <v>255</v>
      </c>
      <c r="D21" s="365"/>
      <c r="E21" s="448" t="s">
        <v>255</v>
      </c>
      <c r="F21" s="367"/>
      <c r="G21" s="449">
        <v>26063.9</v>
      </c>
      <c r="H21" s="449">
        <v>26266.3</v>
      </c>
      <c r="I21" s="449">
        <v>26468.7</v>
      </c>
      <c r="J21" s="449"/>
      <c r="K21" s="450">
        <v>2</v>
      </c>
      <c r="L21" s="450">
        <v>2</v>
      </c>
      <c r="M21" s="450">
        <v>2</v>
      </c>
      <c r="N21" s="369"/>
      <c r="O21" s="451" t="s">
        <v>252</v>
      </c>
      <c r="P21" s="48"/>
      <c r="Q21" s="452" t="s">
        <v>257</v>
      </c>
      <c r="R21" s="202"/>
      <c r="S21" s="454">
        <v>33690.367524207635</v>
      </c>
      <c r="T21" s="454">
        <v>31082.79118236321</v>
      </c>
      <c r="U21" s="454">
        <v>34439.14110756323</v>
      </c>
      <c r="V21" s="50">
        <f t="shared" si="0"/>
        <v>99212.29981413408</v>
      </c>
      <c r="X21"/>
      <c r="Y21"/>
      <c r="Z21"/>
      <c r="AA21"/>
      <c r="AB21"/>
    </row>
    <row r="22" spans="1:28" s="7" customFormat="1" ht="12.75">
      <c r="A22" s="446" t="s">
        <v>185</v>
      </c>
      <c r="B22" s="453" t="s">
        <v>406</v>
      </c>
      <c r="C22" s="447" t="s">
        <v>249</v>
      </c>
      <c r="D22" s="365"/>
      <c r="E22" s="448" t="s">
        <v>249</v>
      </c>
      <c r="F22" s="367"/>
      <c r="G22" s="449">
        <v>148635.21</v>
      </c>
      <c r="H22" s="449">
        <v>144975.98</v>
      </c>
      <c r="I22" s="449">
        <v>145128</v>
      </c>
      <c r="J22" s="449"/>
      <c r="K22" s="450">
        <v>34</v>
      </c>
      <c r="L22" s="450">
        <v>34</v>
      </c>
      <c r="M22" s="450">
        <v>34</v>
      </c>
      <c r="N22" s="369"/>
      <c r="O22" s="451" t="s">
        <v>250</v>
      </c>
      <c r="P22" s="48"/>
      <c r="Q22" s="452" t="s">
        <v>251</v>
      </c>
      <c r="R22" s="202"/>
      <c r="S22" s="454">
        <v>192126.84409999198</v>
      </c>
      <c r="T22" s="454">
        <v>171560.44485894343</v>
      </c>
      <c r="U22" s="454">
        <v>191751.4187866581</v>
      </c>
      <c r="V22" s="50">
        <f t="shared" si="0"/>
        <v>555438.7077455935</v>
      </c>
      <c r="X22"/>
      <c r="Y22"/>
      <c r="Z22"/>
      <c r="AA22"/>
      <c r="AB22"/>
    </row>
    <row r="23" spans="1:28" s="7" customFormat="1" ht="12.75">
      <c r="A23" s="446" t="s">
        <v>185</v>
      </c>
      <c r="B23" s="453" t="s">
        <v>406</v>
      </c>
      <c r="C23" s="447" t="s">
        <v>252</v>
      </c>
      <c r="D23" s="365"/>
      <c r="E23" s="448" t="s">
        <v>252</v>
      </c>
      <c r="F23" s="367"/>
      <c r="G23" s="449">
        <v>317630.64</v>
      </c>
      <c r="H23" s="449">
        <v>317630.64</v>
      </c>
      <c r="I23" s="449">
        <v>466190.52</v>
      </c>
      <c r="J23" s="449"/>
      <c r="K23" s="450">
        <v>38</v>
      </c>
      <c r="L23" s="450">
        <v>38</v>
      </c>
      <c r="M23" s="450">
        <v>38</v>
      </c>
      <c r="N23" s="369"/>
      <c r="O23" s="451" t="s">
        <v>252</v>
      </c>
      <c r="P23" s="48"/>
      <c r="Q23" s="452" t="s">
        <v>251</v>
      </c>
      <c r="R23" s="202"/>
      <c r="S23" s="454">
        <v>410571.4416702522</v>
      </c>
      <c r="T23" s="454">
        <v>375875.051158343</v>
      </c>
      <c r="U23" s="454">
        <v>481390.6534657147</v>
      </c>
      <c r="V23" s="50">
        <f t="shared" si="0"/>
        <v>1267837.14629431</v>
      </c>
      <c r="X23"/>
      <c r="Y23"/>
      <c r="Z23"/>
      <c r="AA23"/>
      <c r="AB23"/>
    </row>
    <row r="24" spans="1:28" s="7" customFormat="1" ht="12.75">
      <c r="A24" s="446" t="s">
        <v>185</v>
      </c>
      <c r="B24" s="453" t="s">
        <v>406</v>
      </c>
      <c r="C24" s="447" t="s">
        <v>253</v>
      </c>
      <c r="D24" s="365"/>
      <c r="E24" s="448" t="s">
        <v>253</v>
      </c>
      <c r="F24" s="367"/>
      <c r="G24" s="449">
        <v>83417.24</v>
      </c>
      <c r="H24" s="449">
        <v>83488.8</v>
      </c>
      <c r="I24" s="449">
        <v>83600.42</v>
      </c>
      <c r="J24" s="449"/>
      <c r="K24" s="450">
        <v>8</v>
      </c>
      <c r="L24" s="450">
        <v>8</v>
      </c>
      <c r="M24" s="450">
        <v>8</v>
      </c>
      <c r="N24" s="369"/>
      <c r="O24" s="451" t="s">
        <v>253</v>
      </c>
      <c r="P24" s="48"/>
      <c r="Q24" s="452" t="s">
        <v>251</v>
      </c>
      <c r="R24" s="202"/>
      <c r="S24" s="454">
        <v>107825.66973687876</v>
      </c>
      <c r="T24" s="454">
        <v>98798.26760777445</v>
      </c>
      <c r="U24" s="454">
        <v>109484.10858903034</v>
      </c>
      <c r="V24" s="50">
        <f t="shared" si="0"/>
        <v>316108.0459336835</v>
      </c>
      <c r="X24"/>
      <c r="Y24"/>
      <c r="Z24"/>
      <c r="AA24"/>
      <c r="AB24"/>
    </row>
    <row r="25" spans="1:28" s="7" customFormat="1" ht="12.75">
      <c r="A25" s="446" t="s">
        <v>185</v>
      </c>
      <c r="B25" s="453" t="s">
        <v>406</v>
      </c>
      <c r="C25" s="447" t="s">
        <v>254</v>
      </c>
      <c r="D25" s="365"/>
      <c r="E25" s="448" t="s">
        <v>254</v>
      </c>
      <c r="F25" s="367"/>
      <c r="G25" s="449">
        <v>1149859.95</v>
      </c>
      <c r="H25" s="449">
        <v>1145169.92</v>
      </c>
      <c r="I25" s="449">
        <v>1287171.22</v>
      </c>
      <c r="J25" s="449"/>
      <c r="K25" s="450">
        <v>176</v>
      </c>
      <c r="L25" s="450">
        <v>175</v>
      </c>
      <c r="M25" s="450">
        <v>170</v>
      </c>
      <c r="N25" s="369"/>
      <c r="O25" s="451" t="s">
        <v>254</v>
      </c>
      <c r="P25" s="48"/>
      <c r="Q25" s="452" t="s">
        <v>251</v>
      </c>
      <c r="R25" s="202"/>
      <c r="S25" s="454">
        <v>1485207.3542374389</v>
      </c>
      <c r="T25" s="454">
        <v>1354648.1857679286</v>
      </c>
      <c r="U25" s="454">
        <v>1564945.3420690144</v>
      </c>
      <c r="V25" s="50">
        <f t="shared" si="0"/>
        <v>4404800.882074382</v>
      </c>
      <c r="X25"/>
      <c r="Y25"/>
      <c r="Z25"/>
      <c r="AA25"/>
      <c r="AB25"/>
    </row>
    <row r="26" spans="1:28" s="7" customFormat="1" ht="12.75">
      <c r="A26" s="446" t="s">
        <v>185</v>
      </c>
      <c r="B26" s="453" t="s">
        <v>406</v>
      </c>
      <c r="C26" s="447" t="s">
        <v>255</v>
      </c>
      <c r="D26" s="365"/>
      <c r="E26" s="448" t="s">
        <v>255</v>
      </c>
      <c r="F26" s="367"/>
      <c r="G26" s="449">
        <v>36510.2</v>
      </c>
      <c r="H26" s="449">
        <v>36510.2</v>
      </c>
      <c r="I26" s="449">
        <v>37016.18</v>
      </c>
      <c r="J26" s="449"/>
      <c r="K26" s="450">
        <v>2</v>
      </c>
      <c r="L26" s="450">
        <v>2</v>
      </c>
      <c r="M26" s="450">
        <v>2</v>
      </c>
      <c r="N26" s="369"/>
      <c r="O26" s="451" t="s">
        <v>252</v>
      </c>
      <c r="P26" s="48"/>
      <c r="Q26" s="452" t="s">
        <v>251</v>
      </c>
      <c r="R26" s="202"/>
      <c r="S26" s="454">
        <v>47193.32319347163</v>
      </c>
      <c r="T26" s="454">
        <v>43205.130628459934</v>
      </c>
      <c r="U26" s="454">
        <v>48091.60160374916</v>
      </c>
      <c r="V26" s="50">
        <f t="shared" si="0"/>
        <v>138490.0554256807</v>
      </c>
      <c r="X26"/>
      <c r="Y26"/>
      <c r="Z26"/>
      <c r="AA26"/>
      <c r="AB26"/>
    </row>
    <row r="27" spans="1:28" s="7" customFormat="1" ht="12.75">
      <c r="A27" s="446" t="s">
        <v>185</v>
      </c>
      <c r="B27" s="453" t="s">
        <v>407</v>
      </c>
      <c r="C27" s="447" t="s">
        <v>249</v>
      </c>
      <c r="D27" s="365"/>
      <c r="E27" s="448" t="s">
        <v>249</v>
      </c>
      <c r="F27" s="367"/>
      <c r="G27" s="449">
        <v>108781.38</v>
      </c>
      <c r="H27" s="449">
        <v>101046.52</v>
      </c>
      <c r="I27" s="449">
        <v>100814.21</v>
      </c>
      <c r="J27" s="449"/>
      <c r="K27" s="450">
        <v>24</v>
      </c>
      <c r="L27" s="450">
        <v>24</v>
      </c>
      <c r="M27" s="450">
        <v>24</v>
      </c>
      <c r="N27" s="369"/>
      <c r="O27" s="451" t="s">
        <v>250</v>
      </c>
      <c r="P27" s="48"/>
      <c r="Q27" s="452" t="s">
        <v>251</v>
      </c>
      <c r="R27" s="202"/>
      <c r="S27" s="454">
        <v>140611.5229106346</v>
      </c>
      <c r="T27" s="454">
        <v>119575.573295991</v>
      </c>
      <c r="U27" s="454">
        <v>135766.45689522542</v>
      </c>
      <c r="V27" s="50">
        <f t="shared" si="0"/>
        <v>395953.553101851</v>
      </c>
      <c r="X27"/>
      <c r="Y27"/>
      <c r="Z27"/>
      <c r="AA27"/>
      <c r="AB27"/>
    </row>
    <row r="28" spans="1:28" s="7" customFormat="1" ht="12.75">
      <c r="A28" s="446" t="s">
        <v>185</v>
      </c>
      <c r="B28" s="453" t="s">
        <v>407</v>
      </c>
      <c r="C28" s="447" t="s">
        <v>252</v>
      </c>
      <c r="D28" s="365"/>
      <c r="E28" s="448" t="s">
        <v>252</v>
      </c>
      <c r="F28" s="367"/>
      <c r="G28" s="449">
        <v>162892.52</v>
      </c>
      <c r="H28" s="449">
        <v>162892.52</v>
      </c>
      <c r="I28" s="449">
        <v>162892.52</v>
      </c>
      <c r="J28" s="449"/>
      <c r="K28" s="450">
        <v>18</v>
      </c>
      <c r="L28" s="450">
        <v>18</v>
      </c>
      <c r="M28" s="450">
        <v>18</v>
      </c>
      <c r="N28" s="369"/>
      <c r="O28" s="451" t="s">
        <v>252</v>
      </c>
      <c r="P28" s="48"/>
      <c r="Q28" s="452" t="s">
        <v>251</v>
      </c>
      <c r="R28" s="202"/>
      <c r="S28" s="454">
        <v>210555.93620848536</v>
      </c>
      <c r="T28" s="454">
        <v>192762.36791359738</v>
      </c>
      <c r="U28" s="454">
        <v>213577.03527510786</v>
      </c>
      <c r="V28" s="50">
        <f t="shared" si="0"/>
        <v>616895.3393971906</v>
      </c>
      <c r="X28"/>
      <c r="Y28"/>
      <c r="Z28"/>
      <c r="AA28"/>
      <c r="AB28"/>
    </row>
    <row r="29" spans="1:28" s="7" customFormat="1" ht="12.75">
      <c r="A29" s="446" t="s">
        <v>185</v>
      </c>
      <c r="B29" s="453" t="s">
        <v>407</v>
      </c>
      <c r="C29" s="447" t="s">
        <v>253</v>
      </c>
      <c r="D29" s="365"/>
      <c r="E29" s="448" t="s">
        <v>253</v>
      </c>
      <c r="F29" s="367"/>
      <c r="G29" s="449">
        <v>75783.62</v>
      </c>
      <c r="H29" s="449">
        <v>75783.62</v>
      </c>
      <c r="I29" s="449">
        <v>92188.53</v>
      </c>
      <c r="J29" s="449"/>
      <c r="K29" s="450">
        <v>6</v>
      </c>
      <c r="L29" s="450">
        <v>6</v>
      </c>
      <c r="M29" s="450">
        <v>8</v>
      </c>
      <c r="N29" s="369"/>
      <c r="O29" s="451" t="s">
        <v>253</v>
      </c>
      <c r="P29" s="48"/>
      <c r="Q29" s="452" t="s">
        <v>251</v>
      </c>
      <c r="R29" s="202"/>
      <c r="S29" s="454">
        <v>97958.4026225888</v>
      </c>
      <c r="T29" s="454">
        <v>89680.17709017122</v>
      </c>
      <c r="U29" s="454">
        <v>106533.71251137677</v>
      </c>
      <c r="V29" s="50">
        <f t="shared" si="0"/>
        <v>294172.29222413676</v>
      </c>
      <c r="X29"/>
      <c r="Y29"/>
      <c r="Z29"/>
      <c r="AA29"/>
      <c r="AB29"/>
    </row>
    <row r="30" spans="1:28" s="7" customFormat="1" ht="12.75">
      <c r="A30" s="446" t="s">
        <v>185</v>
      </c>
      <c r="B30" s="453" t="s">
        <v>407</v>
      </c>
      <c r="C30" s="447" t="s">
        <v>254</v>
      </c>
      <c r="D30" s="365"/>
      <c r="E30" s="448" t="s">
        <v>254</v>
      </c>
      <c r="F30" s="367"/>
      <c r="G30" s="449">
        <v>889750.94</v>
      </c>
      <c r="H30" s="449">
        <v>891457.89</v>
      </c>
      <c r="I30" s="449">
        <v>889866.45</v>
      </c>
      <c r="J30" s="449"/>
      <c r="K30" s="450">
        <v>182</v>
      </c>
      <c r="L30" s="450">
        <v>180</v>
      </c>
      <c r="M30" s="450">
        <v>179</v>
      </c>
      <c r="N30" s="369"/>
      <c r="O30" s="451" t="s">
        <v>254</v>
      </c>
      <c r="P30" s="48"/>
      <c r="Q30" s="452" t="s">
        <v>251</v>
      </c>
      <c r="R30" s="202"/>
      <c r="S30" s="454">
        <v>1150097.8814992849</v>
      </c>
      <c r="T30" s="454">
        <v>1054925.8724197971</v>
      </c>
      <c r="U30" s="454">
        <v>1167396.2260493985</v>
      </c>
      <c r="V30" s="50">
        <f t="shared" si="0"/>
        <v>3372419.9799684803</v>
      </c>
      <c r="X30"/>
      <c r="Y30"/>
      <c r="Z30"/>
      <c r="AA30"/>
      <c r="AB30"/>
    </row>
    <row r="31" spans="1:28" s="7" customFormat="1" ht="12.75">
      <c r="A31" s="446" t="s">
        <v>185</v>
      </c>
      <c r="B31" s="453" t="s">
        <v>407</v>
      </c>
      <c r="C31" s="447" t="s">
        <v>255</v>
      </c>
      <c r="D31" s="365"/>
      <c r="E31" s="448" t="s">
        <v>255</v>
      </c>
      <c r="F31" s="367"/>
      <c r="G31" s="449">
        <v>32692.32</v>
      </c>
      <c r="H31" s="449">
        <v>32945.32</v>
      </c>
      <c r="I31" s="449">
        <v>32945.32</v>
      </c>
      <c r="J31" s="449"/>
      <c r="K31" s="450">
        <v>2</v>
      </c>
      <c r="L31" s="450">
        <v>2</v>
      </c>
      <c r="M31" s="450">
        <v>2</v>
      </c>
      <c r="N31" s="369"/>
      <c r="O31" s="451" t="s">
        <v>252</v>
      </c>
      <c r="P31" s="48"/>
      <c r="Q31" s="452" t="s">
        <v>251</v>
      </c>
      <c r="R31" s="202"/>
      <c r="S31" s="454">
        <v>42258.306547331886</v>
      </c>
      <c r="T31" s="454">
        <v>38986.55318777804</v>
      </c>
      <c r="U31" s="454">
        <v>43085.785083817944</v>
      </c>
      <c r="V31" s="50">
        <f t="shared" si="0"/>
        <v>124330.64481892787</v>
      </c>
      <c r="X31"/>
      <c r="Y31"/>
      <c r="Z31"/>
      <c r="AA31"/>
      <c r="AB31"/>
    </row>
    <row r="32" spans="1:28" s="7" customFormat="1" ht="12.75">
      <c r="A32" s="446" t="s">
        <v>185</v>
      </c>
      <c r="B32" s="453" t="s">
        <v>260</v>
      </c>
      <c r="C32" s="447" t="s">
        <v>249</v>
      </c>
      <c r="D32" s="365"/>
      <c r="E32" s="448" t="s">
        <v>249</v>
      </c>
      <c r="F32" s="367"/>
      <c r="G32" s="449">
        <v>19084.62</v>
      </c>
      <c r="H32" s="449">
        <v>19084.62</v>
      </c>
      <c r="I32" s="449">
        <v>19084.62</v>
      </c>
      <c r="J32" s="449"/>
      <c r="K32" s="450">
        <v>4</v>
      </c>
      <c r="L32" s="450">
        <v>4</v>
      </c>
      <c r="M32" s="450">
        <v>4</v>
      </c>
      <c r="N32" s="369"/>
      <c r="O32" s="451" t="s">
        <v>250</v>
      </c>
      <c r="P32" s="48"/>
      <c r="Q32" s="452" t="s">
        <v>261</v>
      </c>
      <c r="R32" s="202"/>
      <c r="S32" s="454">
        <v>24668.904571451065</v>
      </c>
      <c r="T32" s="454">
        <v>22584.195652023795</v>
      </c>
      <c r="U32" s="454">
        <v>25022.858992862464</v>
      </c>
      <c r="V32" s="50">
        <f t="shared" si="0"/>
        <v>72275.95921633733</v>
      </c>
      <c r="X32"/>
      <c r="Y32"/>
      <c r="Z32"/>
      <c r="AA32"/>
      <c r="AB32"/>
    </row>
    <row r="33" spans="1:28" s="7" customFormat="1" ht="12.75">
      <c r="A33" s="446" t="s">
        <v>185</v>
      </c>
      <c r="B33" s="453" t="s">
        <v>260</v>
      </c>
      <c r="C33" s="447" t="s">
        <v>252</v>
      </c>
      <c r="D33" s="365"/>
      <c r="E33" s="448" t="s">
        <v>252</v>
      </c>
      <c r="F33" s="367"/>
      <c r="G33" s="449">
        <v>38500.44</v>
      </c>
      <c r="H33" s="449">
        <v>38500.44</v>
      </c>
      <c r="I33" s="449">
        <v>38500.44</v>
      </c>
      <c r="J33" s="449"/>
      <c r="K33" s="450">
        <v>6</v>
      </c>
      <c r="L33" s="450">
        <v>6</v>
      </c>
      <c r="M33" s="450">
        <v>6</v>
      </c>
      <c r="N33" s="369"/>
      <c r="O33" s="451" t="s">
        <v>252</v>
      </c>
      <c r="P33" s="48"/>
      <c r="Q33" s="452" t="s">
        <v>261</v>
      </c>
      <c r="R33" s="202"/>
      <c r="S33" s="454">
        <v>49765.92042801363</v>
      </c>
      <c r="T33" s="454">
        <v>45560.323949284975</v>
      </c>
      <c r="U33" s="454">
        <v>50479.97189795562</v>
      </c>
      <c r="V33" s="50">
        <f t="shared" si="0"/>
        <v>145806.2162752542</v>
      </c>
      <c r="X33"/>
      <c r="Y33"/>
      <c r="Z33"/>
      <c r="AA33"/>
      <c r="AB33"/>
    </row>
    <row r="34" spans="1:28" s="7" customFormat="1" ht="12.75">
      <c r="A34" s="446" t="s">
        <v>185</v>
      </c>
      <c r="B34" s="453" t="s">
        <v>260</v>
      </c>
      <c r="C34" s="447" t="s">
        <v>253</v>
      </c>
      <c r="D34" s="365"/>
      <c r="E34" s="448" t="s">
        <v>253</v>
      </c>
      <c r="F34" s="367"/>
      <c r="G34" s="449">
        <v>58088.78</v>
      </c>
      <c r="H34" s="449">
        <v>58088.78</v>
      </c>
      <c r="I34" s="449">
        <v>58088.78</v>
      </c>
      <c r="J34" s="449"/>
      <c r="K34" s="450">
        <v>4</v>
      </c>
      <c r="L34" s="450">
        <v>4</v>
      </c>
      <c r="M34" s="450">
        <v>4</v>
      </c>
      <c r="N34" s="369"/>
      <c r="O34" s="451" t="s">
        <v>253</v>
      </c>
      <c r="P34" s="48"/>
      <c r="Q34" s="452" t="s">
        <v>261</v>
      </c>
      <c r="R34" s="202"/>
      <c r="S34" s="454">
        <v>75085.93676436918</v>
      </c>
      <c r="T34" s="454">
        <v>68740.60750003756</v>
      </c>
      <c r="U34" s="454">
        <v>76163.28493873125</v>
      </c>
      <c r="V34" s="50">
        <f t="shared" si="0"/>
        <v>219989.82920313795</v>
      </c>
      <c r="X34"/>
      <c r="Y34"/>
      <c r="Z34"/>
      <c r="AA34"/>
      <c r="AB34"/>
    </row>
    <row r="35" spans="1:28" s="7" customFormat="1" ht="12.75">
      <c r="A35" s="446" t="s">
        <v>185</v>
      </c>
      <c r="B35" s="453" t="s">
        <v>260</v>
      </c>
      <c r="C35" s="447" t="s">
        <v>254</v>
      </c>
      <c r="D35" s="365"/>
      <c r="E35" s="448" t="s">
        <v>254</v>
      </c>
      <c r="F35" s="367"/>
      <c r="G35" s="449">
        <v>52830.42</v>
      </c>
      <c r="H35" s="449">
        <v>52830.42</v>
      </c>
      <c r="I35" s="449">
        <v>52830.42</v>
      </c>
      <c r="J35" s="449"/>
      <c r="K35" s="450">
        <v>12</v>
      </c>
      <c r="L35" s="450">
        <v>12</v>
      </c>
      <c r="M35" s="450">
        <v>12</v>
      </c>
      <c r="N35" s="369"/>
      <c r="O35" s="451" t="s">
        <v>254</v>
      </c>
      <c r="P35" s="48"/>
      <c r="Q35" s="452" t="s">
        <v>261</v>
      </c>
      <c r="R35" s="202"/>
      <c r="S35" s="454">
        <v>68288.94625356334</v>
      </c>
      <c r="T35" s="454">
        <v>62518.01406884659</v>
      </c>
      <c r="U35" s="454">
        <v>69268.76983632376</v>
      </c>
      <c r="V35" s="50">
        <f t="shared" si="0"/>
        <v>200075.73015873367</v>
      </c>
      <c r="X35"/>
      <c r="Y35"/>
      <c r="Z35"/>
      <c r="AA35"/>
      <c r="AB35"/>
    </row>
    <row r="36" spans="1:28" s="7" customFormat="1" ht="12.75">
      <c r="A36" s="446" t="s">
        <v>185</v>
      </c>
      <c r="B36" s="453" t="s">
        <v>262</v>
      </c>
      <c r="C36" s="447" t="s">
        <v>249</v>
      </c>
      <c r="D36" s="365"/>
      <c r="E36" s="448" t="s">
        <v>249</v>
      </c>
      <c r="F36" s="367"/>
      <c r="G36" s="449">
        <v>31975.22</v>
      </c>
      <c r="H36" s="449">
        <v>33530.78</v>
      </c>
      <c r="I36" s="449">
        <v>36965.99</v>
      </c>
      <c r="J36" s="449"/>
      <c r="K36" s="450">
        <v>8</v>
      </c>
      <c r="L36" s="450">
        <v>9</v>
      </c>
      <c r="M36" s="450">
        <v>10</v>
      </c>
      <c r="N36" s="369"/>
      <c r="O36" s="451" t="s">
        <v>250</v>
      </c>
      <c r="P36" s="48"/>
      <c r="Q36" s="452" t="s">
        <v>263</v>
      </c>
      <c r="R36" s="202"/>
      <c r="S36" s="454">
        <v>41331.378399525565</v>
      </c>
      <c r="T36" s="454">
        <v>39679.36987401197</v>
      </c>
      <c r="U36" s="454">
        <v>44785.489685551554</v>
      </c>
      <c r="V36" s="50">
        <f t="shared" si="0"/>
        <v>125796.23795908909</v>
      </c>
      <c r="X36"/>
      <c r="Y36"/>
      <c r="Z36"/>
      <c r="AA36"/>
      <c r="AB36"/>
    </row>
    <row r="37" spans="1:28" s="7" customFormat="1" ht="12.75">
      <c r="A37" s="446" t="s">
        <v>185</v>
      </c>
      <c r="B37" s="453" t="s">
        <v>262</v>
      </c>
      <c r="C37" s="447" t="s">
        <v>252</v>
      </c>
      <c r="D37" s="365"/>
      <c r="E37" s="448" t="s">
        <v>252</v>
      </c>
      <c r="F37" s="367"/>
      <c r="G37" s="449">
        <v>64391.98</v>
      </c>
      <c r="H37" s="449">
        <v>64391.98</v>
      </c>
      <c r="I37" s="449">
        <v>64555.03</v>
      </c>
      <c r="J37" s="449"/>
      <c r="K37" s="450">
        <v>8</v>
      </c>
      <c r="L37" s="450">
        <v>8</v>
      </c>
      <c r="M37" s="450">
        <v>8</v>
      </c>
      <c r="N37" s="369"/>
      <c r="O37" s="451" t="s">
        <v>252</v>
      </c>
      <c r="P37" s="48"/>
      <c r="Q37" s="452" t="s">
        <v>263</v>
      </c>
      <c r="R37" s="202"/>
      <c r="S37" s="454">
        <v>83233.49428947424</v>
      </c>
      <c r="T37" s="454">
        <v>76199.6348232872</v>
      </c>
      <c r="U37" s="454">
        <v>84499.00643541668</v>
      </c>
      <c r="V37" s="50">
        <f t="shared" si="0"/>
        <v>243932.1355481781</v>
      </c>
      <c r="X37"/>
      <c r="Y37"/>
      <c r="Z37"/>
      <c r="AA37"/>
      <c r="AB37"/>
    </row>
    <row r="38" spans="1:28" s="7" customFormat="1" ht="12.75">
      <c r="A38" s="446" t="s">
        <v>185</v>
      </c>
      <c r="B38" s="453" t="s">
        <v>262</v>
      </c>
      <c r="C38" s="447" t="s">
        <v>253</v>
      </c>
      <c r="D38" s="365"/>
      <c r="E38" s="448" t="s">
        <v>253</v>
      </c>
      <c r="F38" s="367"/>
      <c r="G38" s="449">
        <v>21651.04</v>
      </c>
      <c r="H38" s="449">
        <v>21651.04</v>
      </c>
      <c r="I38" s="449">
        <v>21651.04</v>
      </c>
      <c r="J38" s="449"/>
      <c r="K38" s="450">
        <v>2</v>
      </c>
      <c r="L38" s="450">
        <v>2</v>
      </c>
      <c r="M38" s="450">
        <v>2</v>
      </c>
      <c r="N38" s="369"/>
      <c r="O38" s="451" t="s">
        <v>253</v>
      </c>
      <c r="P38" s="48"/>
      <c r="Q38" s="452" t="s">
        <v>263</v>
      </c>
      <c r="R38" s="202"/>
      <c r="S38" s="454">
        <v>27986.27584058105</v>
      </c>
      <c r="T38" s="454">
        <v>25621.22397143843</v>
      </c>
      <c r="U38" s="454">
        <v>28387.82857446598</v>
      </c>
      <c r="V38" s="50">
        <f t="shared" si="0"/>
        <v>81995.32838648546</v>
      </c>
      <c r="X38"/>
      <c r="Y38"/>
      <c r="Z38"/>
      <c r="AA38"/>
      <c r="AB38"/>
    </row>
    <row r="39" spans="1:28" s="7" customFormat="1" ht="12.75">
      <c r="A39" s="446" t="s">
        <v>185</v>
      </c>
      <c r="B39" s="453" t="s">
        <v>262</v>
      </c>
      <c r="C39" s="447" t="s">
        <v>254</v>
      </c>
      <c r="D39" s="365"/>
      <c r="E39" s="448" t="s">
        <v>254</v>
      </c>
      <c r="F39" s="367"/>
      <c r="G39" s="449">
        <v>108836.8</v>
      </c>
      <c r="H39" s="449">
        <v>108878.88</v>
      </c>
      <c r="I39" s="449">
        <v>108857.84</v>
      </c>
      <c r="J39" s="449"/>
      <c r="K39" s="450">
        <v>30</v>
      </c>
      <c r="L39" s="450">
        <v>30</v>
      </c>
      <c r="M39" s="450">
        <v>30</v>
      </c>
      <c r="N39" s="369"/>
      <c r="O39" s="451" t="s">
        <v>254</v>
      </c>
      <c r="P39" s="48"/>
      <c r="Q39" s="452" t="s">
        <v>263</v>
      </c>
      <c r="R39" s="202"/>
      <c r="S39" s="454">
        <v>140683.15916492473</v>
      </c>
      <c r="T39" s="454">
        <v>128844.16500266816</v>
      </c>
      <c r="U39" s="454">
        <v>142729.29618654095</v>
      </c>
      <c r="V39" s="50">
        <f t="shared" si="0"/>
        <v>412256.6203541339</v>
      </c>
      <c r="X39"/>
      <c r="Y39"/>
      <c r="Z39"/>
      <c r="AA39"/>
      <c r="AB39"/>
    </row>
    <row r="40" spans="1:28" s="7" customFormat="1" ht="12.75">
      <c r="A40" s="446" t="s">
        <v>185</v>
      </c>
      <c r="B40" s="453" t="s">
        <v>264</v>
      </c>
      <c r="C40" s="447" t="s">
        <v>249</v>
      </c>
      <c r="D40" s="365"/>
      <c r="E40" s="448" t="s">
        <v>249</v>
      </c>
      <c r="F40" s="367"/>
      <c r="G40" s="449">
        <v>43443.2</v>
      </c>
      <c r="H40" s="449">
        <v>43561.96</v>
      </c>
      <c r="I40" s="449">
        <v>43561.96</v>
      </c>
      <c r="J40" s="449"/>
      <c r="K40" s="450">
        <v>8</v>
      </c>
      <c r="L40" s="450">
        <v>8</v>
      </c>
      <c r="M40" s="450">
        <v>8</v>
      </c>
      <c r="N40" s="369"/>
      <c r="O40" s="451" t="s">
        <v>250</v>
      </c>
      <c r="P40" s="48"/>
      <c r="Q40" s="452" t="s">
        <v>251</v>
      </c>
      <c r="R40" s="202"/>
      <c r="S40" s="454">
        <v>56154.96431568787</v>
      </c>
      <c r="T40" s="454">
        <v>51549.9825317787</v>
      </c>
      <c r="U40" s="454">
        <v>57064.49543950665</v>
      </c>
      <c r="V40" s="50">
        <f t="shared" si="0"/>
        <v>164769.44228697324</v>
      </c>
      <c r="X40"/>
      <c r="Y40"/>
      <c r="Z40"/>
      <c r="AA40"/>
      <c r="AB40"/>
    </row>
    <row r="41" spans="1:28" s="7" customFormat="1" ht="12.75">
      <c r="A41" s="446" t="s">
        <v>185</v>
      </c>
      <c r="B41" s="453" t="s">
        <v>264</v>
      </c>
      <c r="C41" s="447" t="s">
        <v>252</v>
      </c>
      <c r="D41" s="365"/>
      <c r="E41" s="448" t="s">
        <v>252</v>
      </c>
      <c r="F41" s="367"/>
      <c r="G41" s="449">
        <v>96350.79</v>
      </c>
      <c r="H41" s="449">
        <v>96502.38</v>
      </c>
      <c r="I41" s="449">
        <v>96861.74</v>
      </c>
      <c r="J41" s="449"/>
      <c r="K41" s="450">
        <v>10</v>
      </c>
      <c r="L41" s="450">
        <v>10</v>
      </c>
      <c r="M41" s="450">
        <v>10</v>
      </c>
      <c r="N41" s="369"/>
      <c r="O41" s="451" t="s">
        <v>252</v>
      </c>
      <c r="P41" s="48"/>
      <c r="Q41" s="452" t="s">
        <v>251</v>
      </c>
      <c r="R41" s="202"/>
      <c r="S41" s="454">
        <v>124543.66101572479</v>
      </c>
      <c r="T41" s="454">
        <v>114198.16746709908</v>
      </c>
      <c r="U41" s="454">
        <v>126620.20239438597</v>
      </c>
      <c r="V41" s="50">
        <f t="shared" si="0"/>
        <v>365362.03087720985</v>
      </c>
      <c r="X41"/>
      <c r="Y41"/>
      <c r="Z41"/>
      <c r="AA41"/>
      <c r="AB41"/>
    </row>
    <row r="42" spans="1:28" s="7" customFormat="1" ht="12.75">
      <c r="A42" s="446" t="s">
        <v>185</v>
      </c>
      <c r="B42" s="453" t="s">
        <v>264</v>
      </c>
      <c r="C42" s="447" t="s">
        <v>253</v>
      </c>
      <c r="D42" s="365"/>
      <c r="E42" s="448" t="s">
        <v>253</v>
      </c>
      <c r="F42" s="367"/>
      <c r="G42" s="449">
        <v>18779.54</v>
      </c>
      <c r="H42" s="449">
        <v>18779.54</v>
      </c>
      <c r="I42" s="449">
        <v>19001.34</v>
      </c>
      <c r="J42" s="449"/>
      <c r="K42" s="450">
        <v>2</v>
      </c>
      <c r="L42" s="450">
        <v>2</v>
      </c>
      <c r="M42" s="450">
        <v>2</v>
      </c>
      <c r="N42" s="369"/>
      <c r="O42" s="451" t="s">
        <v>253</v>
      </c>
      <c r="P42" s="48"/>
      <c r="Q42" s="452" t="s">
        <v>251</v>
      </c>
      <c r="R42" s="202"/>
      <c r="S42" s="454">
        <v>24274.556169090512</v>
      </c>
      <c r="T42" s="454">
        <v>22223.172670716365</v>
      </c>
      <c r="U42" s="454">
        <v>24719.79032046185</v>
      </c>
      <c r="V42" s="50">
        <f t="shared" si="0"/>
        <v>71217.51916026873</v>
      </c>
      <c r="X42"/>
      <c r="Y42"/>
      <c r="Z42"/>
      <c r="AA42"/>
      <c r="AB42"/>
    </row>
    <row r="43" spans="1:28" s="7" customFormat="1" ht="12.75">
      <c r="A43" s="446" t="s">
        <v>185</v>
      </c>
      <c r="B43" s="453" t="s">
        <v>265</v>
      </c>
      <c r="C43" s="447" t="s">
        <v>249</v>
      </c>
      <c r="D43" s="365"/>
      <c r="E43" s="448" t="s">
        <v>249</v>
      </c>
      <c r="F43" s="367"/>
      <c r="G43" s="449">
        <v>38718.08</v>
      </c>
      <c r="H43" s="449">
        <v>38720.78</v>
      </c>
      <c r="I43" s="449">
        <v>38825.12</v>
      </c>
      <c r="J43" s="449"/>
      <c r="K43" s="450">
        <v>8</v>
      </c>
      <c r="L43" s="450">
        <v>8</v>
      </c>
      <c r="M43" s="450">
        <v>8</v>
      </c>
      <c r="N43" s="369"/>
      <c r="O43" s="451" t="s">
        <v>250</v>
      </c>
      <c r="P43" s="48"/>
      <c r="Q43" s="452" t="s">
        <v>251</v>
      </c>
      <c r="R43" s="202"/>
      <c r="S43" s="454">
        <v>50047.24331476384</v>
      </c>
      <c r="T43" s="454">
        <v>45821.068028547066</v>
      </c>
      <c r="U43" s="454">
        <v>50813.293243267464</v>
      </c>
      <c r="V43" s="50">
        <f t="shared" si="0"/>
        <v>146681.60458657835</v>
      </c>
      <c r="X43"/>
      <c r="Y43"/>
      <c r="Z43"/>
      <c r="AA43"/>
      <c r="AB43"/>
    </row>
    <row r="44" spans="1:28" s="7" customFormat="1" ht="12.75">
      <c r="A44" s="446" t="s">
        <v>185</v>
      </c>
      <c r="B44" s="453" t="s">
        <v>265</v>
      </c>
      <c r="C44" s="447" t="s">
        <v>252</v>
      </c>
      <c r="D44" s="365"/>
      <c r="E44" s="448" t="s">
        <v>252</v>
      </c>
      <c r="F44" s="367"/>
      <c r="G44" s="449">
        <v>278022.45</v>
      </c>
      <c r="H44" s="449">
        <v>277820.06</v>
      </c>
      <c r="I44" s="449">
        <v>278319.43</v>
      </c>
      <c r="J44" s="449"/>
      <c r="K44" s="450">
        <v>22</v>
      </c>
      <c r="L44" s="450">
        <v>22</v>
      </c>
      <c r="M44" s="450">
        <v>22</v>
      </c>
      <c r="N44" s="369"/>
      <c r="O44" s="451" t="s">
        <v>252</v>
      </c>
      <c r="P44" s="48"/>
      <c r="Q44" s="452" t="s">
        <v>251</v>
      </c>
      <c r="R44" s="202"/>
      <c r="S44" s="454">
        <v>359373.63635068585</v>
      </c>
      <c r="T44" s="454">
        <v>328764.34485449485</v>
      </c>
      <c r="U44" s="454">
        <v>364571.3424707539</v>
      </c>
      <c r="V44" s="50">
        <f t="shared" si="0"/>
        <v>1052709.3236759347</v>
      </c>
      <c r="X44"/>
      <c r="Y44"/>
      <c r="Z44"/>
      <c r="AA44"/>
      <c r="AB44"/>
    </row>
    <row r="45" spans="1:28" s="7" customFormat="1" ht="12.75">
      <c r="A45" s="446" t="s">
        <v>185</v>
      </c>
      <c r="B45" s="453" t="s">
        <v>265</v>
      </c>
      <c r="C45" s="447" t="s">
        <v>254</v>
      </c>
      <c r="D45" s="365"/>
      <c r="E45" s="448" t="s">
        <v>254</v>
      </c>
      <c r="F45" s="367"/>
      <c r="G45" s="449">
        <v>1294487.24</v>
      </c>
      <c r="H45" s="449">
        <v>1296794.77</v>
      </c>
      <c r="I45" s="449">
        <v>1313356.5</v>
      </c>
      <c r="J45" s="449"/>
      <c r="K45" s="450">
        <v>523</v>
      </c>
      <c r="L45" s="450">
        <v>520</v>
      </c>
      <c r="M45" s="450">
        <v>514</v>
      </c>
      <c r="N45" s="369"/>
      <c r="O45" s="451" t="s">
        <v>254</v>
      </c>
      <c r="P45" s="48"/>
      <c r="Q45" s="452" t="s">
        <v>251</v>
      </c>
      <c r="R45" s="202"/>
      <c r="S45" s="454">
        <v>1673262.6687102532</v>
      </c>
      <c r="T45" s="454">
        <v>1534589.9895413793</v>
      </c>
      <c r="U45" s="454">
        <v>1706155.4182508374</v>
      </c>
      <c r="V45" s="50">
        <f t="shared" si="0"/>
        <v>4914008.07650247</v>
      </c>
      <c r="X45"/>
      <c r="Y45"/>
      <c r="Z45"/>
      <c r="AA45"/>
      <c r="AB45"/>
    </row>
    <row r="46" spans="1:28" s="7" customFormat="1" ht="12.75">
      <c r="A46" s="446" t="s">
        <v>185</v>
      </c>
      <c r="B46" s="453" t="s">
        <v>265</v>
      </c>
      <c r="C46" s="447" t="s">
        <v>255</v>
      </c>
      <c r="D46" s="365"/>
      <c r="E46" s="448" t="s">
        <v>255</v>
      </c>
      <c r="F46" s="367"/>
      <c r="G46" s="449">
        <v>1406550.17</v>
      </c>
      <c r="H46" s="449">
        <v>1408218.87</v>
      </c>
      <c r="I46" s="449">
        <v>1419753.74</v>
      </c>
      <c r="J46" s="449"/>
      <c r="K46" s="450">
        <v>82</v>
      </c>
      <c r="L46" s="450">
        <v>82</v>
      </c>
      <c r="M46" s="450">
        <v>82</v>
      </c>
      <c r="N46" s="369"/>
      <c r="O46" s="451" t="s">
        <v>252</v>
      </c>
      <c r="P46" s="48"/>
      <c r="Q46" s="452" t="s">
        <v>251</v>
      </c>
      <c r="R46" s="202"/>
      <c r="S46" s="454">
        <v>1818115.944602946</v>
      </c>
      <c r="T46" s="454">
        <v>1666446.095387378</v>
      </c>
      <c r="U46" s="454">
        <v>1850702.5801579836</v>
      </c>
      <c r="V46" s="50">
        <f t="shared" si="0"/>
        <v>5335264.620148308</v>
      </c>
      <c r="X46"/>
      <c r="Y46"/>
      <c r="Z46"/>
      <c r="AA46"/>
      <c r="AB46"/>
    </row>
    <row r="47" spans="1:28" s="7" customFormat="1" ht="12.75">
      <c r="A47" s="446" t="s">
        <v>185</v>
      </c>
      <c r="B47" s="453" t="s">
        <v>266</v>
      </c>
      <c r="C47" s="447" t="s">
        <v>249</v>
      </c>
      <c r="D47" s="365"/>
      <c r="E47" s="448" t="s">
        <v>249</v>
      </c>
      <c r="F47" s="367"/>
      <c r="G47" s="449">
        <v>32306.14</v>
      </c>
      <c r="H47" s="449">
        <v>32306.14</v>
      </c>
      <c r="I47" s="449">
        <v>32306.14</v>
      </c>
      <c r="J47" s="449"/>
      <c r="K47" s="450">
        <v>6</v>
      </c>
      <c r="L47" s="450">
        <v>6</v>
      </c>
      <c r="M47" s="450">
        <v>6</v>
      </c>
      <c r="N47" s="369"/>
      <c r="O47" s="451" t="s">
        <v>250</v>
      </c>
      <c r="P47" s="48"/>
      <c r="Q47" s="452" t="s">
        <v>251</v>
      </c>
      <c r="R47" s="202"/>
      <c r="S47" s="454">
        <v>41759.12775480665</v>
      </c>
      <c r="T47" s="454">
        <v>38230.16578384437</v>
      </c>
      <c r="U47" s="454">
        <v>42358.29614756142</v>
      </c>
      <c r="V47" s="50">
        <f t="shared" si="0"/>
        <v>122347.58968621245</v>
      </c>
      <c r="X47"/>
      <c r="Y47"/>
      <c r="Z47"/>
      <c r="AA47"/>
      <c r="AB47"/>
    </row>
    <row r="48" spans="1:28" s="7" customFormat="1" ht="12.75">
      <c r="A48" s="446" t="s">
        <v>185</v>
      </c>
      <c r="B48" s="453" t="s">
        <v>266</v>
      </c>
      <c r="C48" s="447" t="s">
        <v>252</v>
      </c>
      <c r="D48" s="365"/>
      <c r="E48" s="448" t="s">
        <v>252</v>
      </c>
      <c r="F48" s="367"/>
      <c r="G48" s="449">
        <v>104149.04</v>
      </c>
      <c r="H48" s="449">
        <v>104149.04</v>
      </c>
      <c r="I48" s="449">
        <v>104609.04</v>
      </c>
      <c r="J48" s="449"/>
      <c r="K48" s="450">
        <v>8</v>
      </c>
      <c r="L48" s="450">
        <v>8</v>
      </c>
      <c r="M48" s="450">
        <v>8</v>
      </c>
      <c r="N48" s="369"/>
      <c r="O48" s="451" t="s">
        <v>252</v>
      </c>
      <c r="P48" s="48"/>
      <c r="Q48" s="452" t="s">
        <v>251</v>
      </c>
      <c r="R48" s="202"/>
      <c r="S48" s="454">
        <v>134623.72994422942</v>
      </c>
      <c r="T48" s="454">
        <v>123247.00708373824</v>
      </c>
      <c r="U48" s="454">
        <v>136756.3818687979</v>
      </c>
      <c r="V48" s="50">
        <f t="shared" si="0"/>
        <v>394627.1188967655</v>
      </c>
      <c r="X48"/>
      <c r="Y48"/>
      <c r="Z48"/>
      <c r="AA48"/>
      <c r="AB48"/>
    </row>
    <row r="49" spans="1:28" s="7" customFormat="1" ht="12.75">
      <c r="A49" s="446" t="s">
        <v>185</v>
      </c>
      <c r="B49" s="453" t="s">
        <v>266</v>
      </c>
      <c r="C49" s="447" t="s">
        <v>254</v>
      </c>
      <c r="D49" s="365"/>
      <c r="E49" s="448" t="s">
        <v>254</v>
      </c>
      <c r="F49" s="367"/>
      <c r="G49" s="449">
        <v>189090.34</v>
      </c>
      <c r="H49" s="449">
        <v>188113.61</v>
      </c>
      <c r="I49" s="449">
        <v>179591.75</v>
      </c>
      <c r="J49" s="449"/>
      <c r="K49" s="450">
        <v>128</v>
      </c>
      <c r="L49" s="450">
        <v>128</v>
      </c>
      <c r="M49" s="450">
        <v>124</v>
      </c>
      <c r="N49" s="369"/>
      <c r="O49" s="451" t="s">
        <v>254</v>
      </c>
      <c r="P49" s="48"/>
      <c r="Q49" s="452" t="s">
        <v>251</v>
      </c>
      <c r="R49" s="202"/>
      <c r="S49" s="454">
        <v>244419.40960015112</v>
      </c>
      <c r="T49" s="454">
        <v>222608.28735644196</v>
      </c>
      <c r="U49" s="454">
        <v>243348.13912864824</v>
      </c>
      <c r="V49" s="50">
        <f t="shared" si="0"/>
        <v>710375.8360852413</v>
      </c>
      <c r="X49"/>
      <c r="Y49"/>
      <c r="Z49"/>
      <c r="AA49"/>
      <c r="AB49"/>
    </row>
    <row r="50" spans="1:28" s="7" customFormat="1" ht="12.75">
      <c r="A50" s="446" t="s">
        <v>185</v>
      </c>
      <c r="B50" s="453" t="s">
        <v>266</v>
      </c>
      <c r="C50" s="447" t="s">
        <v>255</v>
      </c>
      <c r="D50" s="364"/>
      <c r="E50" s="448" t="s">
        <v>255</v>
      </c>
      <c r="F50" s="367"/>
      <c r="G50" s="449">
        <v>2199596.41</v>
      </c>
      <c r="H50" s="449">
        <v>2200471.95</v>
      </c>
      <c r="I50" s="449">
        <v>2317573.77</v>
      </c>
      <c r="J50" s="449"/>
      <c r="K50" s="450">
        <v>102</v>
      </c>
      <c r="L50" s="450">
        <v>102</v>
      </c>
      <c r="M50" s="450">
        <v>103</v>
      </c>
      <c r="N50" s="369"/>
      <c r="O50" s="451" t="s">
        <v>252</v>
      </c>
      <c r="P50" s="48"/>
      <c r="Q50" s="452" t="s">
        <v>251</v>
      </c>
      <c r="R50" s="202"/>
      <c r="S50" s="454">
        <v>2843212.6987069356</v>
      </c>
      <c r="T50" s="454">
        <v>2603975.821661124</v>
      </c>
      <c r="U50" s="454">
        <v>2935952.4717373163</v>
      </c>
      <c r="V50" s="50">
        <f t="shared" si="0"/>
        <v>8383140.992105376</v>
      </c>
      <c r="X50"/>
      <c r="Y50"/>
      <c r="Z50"/>
      <c r="AA50"/>
      <c r="AB50"/>
    </row>
    <row r="51" spans="1:28" s="7" customFormat="1" ht="12.75">
      <c r="A51" s="446" t="s">
        <v>185</v>
      </c>
      <c r="B51" s="453" t="s">
        <v>267</v>
      </c>
      <c r="C51" s="447" t="s">
        <v>249</v>
      </c>
      <c r="D51" s="364"/>
      <c r="E51" s="448" t="s">
        <v>249</v>
      </c>
      <c r="F51" s="367"/>
      <c r="G51" s="449">
        <v>33079.8</v>
      </c>
      <c r="H51" s="449">
        <v>33185.02</v>
      </c>
      <c r="I51" s="449">
        <v>33185.02</v>
      </c>
      <c r="J51" s="449"/>
      <c r="K51" s="450">
        <v>8</v>
      </c>
      <c r="L51" s="450">
        <v>8</v>
      </c>
      <c r="M51" s="450">
        <v>8</v>
      </c>
      <c r="N51" s="369"/>
      <c r="O51" s="451" t="s">
        <v>250</v>
      </c>
      <c r="P51" s="48"/>
      <c r="Q51" s="452" t="s">
        <v>251</v>
      </c>
      <c r="R51" s="202"/>
      <c r="S51" s="454">
        <v>42759.16572835545</v>
      </c>
      <c r="T51" s="454">
        <v>39270.20733953951</v>
      </c>
      <c r="U51" s="454">
        <v>43464.65588840181</v>
      </c>
      <c r="V51" s="50">
        <f aca="true" t="shared" si="1" ref="V51:V114">S51+T51+U51</f>
        <v>125494.02895629677</v>
      </c>
      <c r="X51"/>
      <c r="Y51"/>
      <c r="Z51"/>
      <c r="AA51"/>
      <c r="AB51"/>
    </row>
    <row r="52" spans="1:28" s="7" customFormat="1" ht="12.75">
      <c r="A52" s="446" t="s">
        <v>185</v>
      </c>
      <c r="B52" s="453" t="s">
        <v>267</v>
      </c>
      <c r="C52" s="447" t="s">
        <v>252</v>
      </c>
      <c r="D52" s="364"/>
      <c r="E52" s="448" t="s">
        <v>252</v>
      </c>
      <c r="F52" s="367"/>
      <c r="G52" s="449">
        <v>170076.14</v>
      </c>
      <c r="H52" s="449">
        <v>169616.14</v>
      </c>
      <c r="I52" s="449">
        <v>170076.14</v>
      </c>
      <c r="J52" s="449"/>
      <c r="K52" s="450">
        <v>14</v>
      </c>
      <c r="L52" s="450">
        <v>14</v>
      </c>
      <c r="M52" s="450">
        <v>14</v>
      </c>
      <c r="N52" s="369"/>
      <c r="O52" s="451" t="s">
        <v>252</v>
      </c>
      <c r="P52" s="48"/>
      <c r="Q52" s="452" t="s">
        <v>251</v>
      </c>
      <c r="R52" s="202"/>
      <c r="S52" s="454">
        <v>219841.53038104778</v>
      </c>
      <c r="T52" s="454">
        <v>200718.90828850982</v>
      </c>
      <c r="U52" s="454">
        <v>222794.8175489703</v>
      </c>
      <c r="V52" s="50">
        <f t="shared" si="1"/>
        <v>643355.2562185279</v>
      </c>
      <c r="X52"/>
      <c r="Y52"/>
      <c r="Z52"/>
      <c r="AA52"/>
      <c r="AB52"/>
    </row>
    <row r="53" spans="1:28" s="7" customFormat="1" ht="12.75">
      <c r="A53" s="446" t="s">
        <v>185</v>
      </c>
      <c r="B53" s="453" t="s">
        <v>267</v>
      </c>
      <c r="C53" s="447" t="s">
        <v>253</v>
      </c>
      <c r="D53" s="364"/>
      <c r="E53" s="448" t="s">
        <v>253</v>
      </c>
      <c r="F53" s="367"/>
      <c r="G53" s="449">
        <v>9030.54</v>
      </c>
      <c r="H53" s="449">
        <v>9030.54</v>
      </c>
      <c r="I53" s="449">
        <v>9030.54</v>
      </c>
      <c r="J53" s="449"/>
      <c r="K53" s="450">
        <v>2</v>
      </c>
      <c r="L53" s="450">
        <v>2</v>
      </c>
      <c r="M53" s="450">
        <v>2</v>
      </c>
      <c r="N53" s="369"/>
      <c r="O53" s="451" t="s">
        <v>253</v>
      </c>
      <c r="P53" s="48"/>
      <c r="Q53" s="452" t="s">
        <v>251</v>
      </c>
      <c r="R53" s="202"/>
      <c r="S53" s="454">
        <v>11672.935038196818</v>
      </c>
      <c r="T53" s="454">
        <v>10686.483786600256</v>
      </c>
      <c r="U53" s="454">
        <v>11840.420665929118</v>
      </c>
      <c r="V53" s="50">
        <f t="shared" si="1"/>
        <v>34199.83949072619</v>
      </c>
      <c r="X53"/>
      <c r="Y53"/>
      <c r="Z53"/>
      <c r="AA53"/>
      <c r="AB53"/>
    </row>
    <row r="54" spans="1:28" s="7" customFormat="1" ht="12.75">
      <c r="A54" s="446" t="s">
        <v>185</v>
      </c>
      <c r="B54" s="453" t="s">
        <v>267</v>
      </c>
      <c r="C54" s="447" t="s">
        <v>254</v>
      </c>
      <c r="D54" s="364"/>
      <c r="E54" s="448" t="s">
        <v>254</v>
      </c>
      <c r="F54" s="367"/>
      <c r="G54" s="449">
        <v>972736.7</v>
      </c>
      <c r="H54" s="449">
        <v>965061.82</v>
      </c>
      <c r="I54" s="449">
        <v>987300.97</v>
      </c>
      <c r="J54" s="449"/>
      <c r="K54" s="450">
        <v>334</v>
      </c>
      <c r="L54" s="450">
        <v>328</v>
      </c>
      <c r="M54" s="450">
        <v>321</v>
      </c>
      <c r="N54" s="369"/>
      <c r="O54" s="451" t="s">
        <v>254</v>
      </c>
      <c r="P54" s="48"/>
      <c r="Q54" s="452" t="s">
        <v>251</v>
      </c>
      <c r="R54" s="202"/>
      <c r="S54" s="454">
        <v>1257365.8173675046</v>
      </c>
      <c r="T54" s="454">
        <v>1142026.66645593</v>
      </c>
      <c r="U54" s="454">
        <v>1278417.7709304476</v>
      </c>
      <c r="V54" s="50">
        <f t="shared" si="1"/>
        <v>3677810.254753882</v>
      </c>
      <c r="X54"/>
      <c r="Y54"/>
      <c r="Z54"/>
      <c r="AA54"/>
      <c r="AB54"/>
    </row>
    <row r="55" spans="1:28" s="7" customFormat="1" ht="12.75">
      <c r="A55" s="446" t="s">
        <v>185</v>
      </c>
      <c r="B55" s="453" t="s">
        <v>267</v>
      </c>
      <c r="C55" s="447" t="s">
        <v>255</v>
      </c>
      <c r="D55" s="364"/>
      <c r="E55" s="448" t="s">
        <v>255</v>
      </c>
      <c r="F55" s="367"/>
      <c r="G55" s="449">
        <v>948686.15</v>
      </c>
      <c r="H55" s="449">
        <v>949753.76</v>
      </c>
      <c r="I55" s="449">
        <v>953604.6</v>
      </c>
      <c r="J55" s="449"/>
      <c r="K55" s="450">
        <v>52</v>
      </c>
      <c r="L55" s="450">
        <v>52</v>
      </c>
      <c r="M55" s="450">
        <v>52</v>
      </c>
      <c r="N55" s="369"/>
      <c r="O55" s="451" t="s">
        <v>252</v>
      </c>
      <c r="P55" s="48"/>
      <c r="Q55" s="452" t="s">
        <v>251</v>
      </c>
      <c r="R55" s="202"/>
      <c r="S55" s="454">
        <v>1226277.919214913</v>
      </c>
      <c r="T55" s="454">
        <v>1123911.5443265443</v>
      </c>
      <c r="U55" s="454">
        <v>1246489.0160261248</v>
      </c>
      <c r="V55" s="50">
        <f t="shared" si="1"/>
        <v>3596678.4795675823</v>
      </c>
      <c r="X55"/>
      <c r="Y55"/>
      <c r="Z55"/>
      <c r="AA55"/>
      <c r="AB55"/>
    </row>
    <row r="56" spans="1:28" s="7" customFormat="1" ht="12.75">
      <c r="A56" s="446" t="s">
        <v>185</v>
      </c>
      <c r="B56" s="453" t="s">
        <v>268</v>
      </c>
      <c r="C56" s="447" t="s">
        <v>249</v>
      </c>
      <c r="D56" s="364"/>
      <c r="E56" s="448" t="s">
        <v>249</v>
      </c>
      <c r="F56" s="367"/>
      <c r="G56" s="449">
        <v>14299.12</v>
      </c>
      <c r="H56" s="449">
        <v>14299.12</v>
      </c>
      <c r="I56" s="449">
        <v>14299.12</v>
      </c>
      <c r="J56" s="449"/>
      <c r="K56" s="450">
        <v>4</v>
      </c>
      <c r="L56" s="450">
        <v>4</v>
      </c>
      <c r="M56" s="450">
        <v>4</v>
      </c>
      <c r="N56" s="369"/>
      <c r="O56" s="451" t="s">
        <v>250</v>
      </c>
      <c r="P56" s="48"/>
      <c r="Q56" s="452" t="s">
        <v>251</v>
      </c>
      <c r="R56" s="202"/>
      <c r="S56" s="454">
        <v>18483.135987812562</v>
      </c>
      <c r="T56" s="454">
        <v>16921.171274658154</v>
      </c>
      <c r="U56" s="454">
        <v>18748.335753188665</v>
      </c>
      <c r="V56" s="50">
        <f t="shared" si="1"/>
        <v>54152.64301565938</v>
      </c>
      <c r="X56"/>
      <c r="Y56"/>
      <c r="Z56"/>
      <c r="AA56"/>
      <c r="AB56"/>
    </row>
    <row r="57" spans="1:28" s="7" customFormat="1" ht="12.75">
      <c r="A57" s="446" t="s">
        <v>185</v>
      </c>
      <c r="B57" s="453" t="s">
        <v>268</v>
      </c>
      <c r="C57" s="447" t="s">
        <v>255</v>
      </c>
      <c r="D57" s="364"/>
      <c r="E57" s="448" t="s">
        <v>255</v>
      </c>
      <c r="F57" s="367"/>
      <c r="G57" s="449">
        <v>33549.52</v>
      </c>
      <c r="H57" s="449">
        <v>33549.52</v>
      </c>
      <c r="I57" s="449">
        <v>63282.26</v>
      </c>
      <c r="J57" s="449"/>
      <c r="K57" s="450">
        <v>2</v>
      </c>
      <c r="L57" s="450">
        <v>2</v>
      </c>
      <c r="M57" s="450">
        <v>4</v>
      </c>
      <c r="N57" s="369"/>
      <c r="O57" s="451" t="s">
        <v>252</v>
      </c>
      <c r="P57" s="48"/>
      <c r="Q57" s="452" t="s">
        <v>251</v>
      </c>
      <c r="R57" s="202"/>
      <c r="S57" s="454">
        <v>43366.32887099607</v>
      </c>
      <c r="T57" s="454">
        <v>39701.54625617305</v>
      </c>
      <c r="U57" s="454">
        <v>56983.28261546206</v>
      </c>
      <c r="V57" s="50">
        <f t="shared" si="1"/>
        <v>140051.15774263119</v>
      </c>
      <c r="X57"/>
      <c r="Y57"/>
      <c r="Z57"/>
      <c r="AA57"/>
      <c r="AB57"/>
    </row>
    <row r="58" spans="1:28" s="7" customFormat="1" ht="12.75">
      <c r="A58" s="446" t="s">
        <v>185</v>
      </c>
      <c r="B58" s="453" t="s">
        <v>269</v>
      </c>
      <c r="C58" s="447" t="s">
        <v>252</v>
      </c>
      <c r="D58" s="364"/>
      <c r="E58" s="448" t="s">
        <v>252</v>
      </c>
      <c r="F58" s="367"/>
      <c r="G58" s="449">
        <v>117948.2</v>
      </c>
      <c r="H58" s="449">
        <v>117948.2</v>
      </c>
      <c r="I58" s="449">
        <v>118338.84</v>
      </c>
      <c r="J58" s="449"/>
      <c r="K58" s="450">
        <v>10</v>
      </c>
      <c r="L58" s="450">
        <v>10</v>
      </c>
      <c r="M58" s="450">
        <v>10</v>
      </c>
      <c r="N58" s="369"/>
      <c r="O58" s="451" t="s">
        <v>252</v>
      </c>
      <c r="P58" s="48"/>
      <c r="Q58" s="452" t="s">
        <v>251</v>
      </c>
      <c r="R58" s="202"/>
      <c r="S58" s="454">
        <v>152460.61436771727</v>
      </c>
      <c r="T58" s="454">
        <v>139576.53993655797</v>
      </c>
      <c r="U58" s="454">
        <v>154818.8796497353</v>
      </c>
      <c r="V58" s="50">
        <f t="shared" si="1"/>
        <v>446856.0339540105</v>
      </c>
      <c r="X58"/>
      <c r="Y58"/>
      <c r="Z58"/>
      <c r="AA58"/>
      <c r="AB58"/>
    </row>
    <row r="59" spans="1:28" s="7" customFormat="1" ht="12.75">
      <c r="A59" s="446" t="s">
        <v>185</v>
      </c>
      <c r="B59" s="453" t="s">
        <v>269</v>
      </c>
      <c r="C59" s="447" t="s">
        <v>254</v>
      </c>
      <c r="D59" s="364"/>
      <c r="E59" s="448" t="s">
        <v>254</v>
      </c>
      <c r="F59" s="367"/>
      <c r="G59" s="449">
        <v>67816.76</v>
      </c>
      <c r="H59" s="449">
        <v>67842.35</v>
      </c>
      <c r="I59" s="449">
        <v>67906.11</v>
      </c>
      <c r="J59" s="449"/>
      <c r="K59" s="450">
        <v>50</v>
      </c>
      <c r="L59" s="450">
        <v>50</v>
      </c>
      <c r="M59" s="450">
        <v>50</v>
      </c>
      <c r="N59" s="369"/>
      <c r="O59" s="451" t="s">
        <v>254</v>
      </c>
      <c r="P59" s="48"/>
      <c r="Q59" s="452" t="s">
        <v>251</v>
      </c>
      <c r="R59" s="202"/>
      <c r="S59" s="454">
        <v>87660.38730585152</v>
      </c>
      <c r="T59" s="454">
        <v>80282.7043919699</v>
      </c>
      <c r="U59" s="454">
        <v>88968.39088073757</v>
      </c>
      <c r="V59" s="50">
        <f t="shared" si="1"/>
        <v>256911.482578559</v>
      </c>
      <c r="X59"/>
      <c r="Y59"/>
      <c r="Z59"/>
      <c r="AA59"/>
      <c r="AB59"/>
    </row>
    <row r="60" spans="1:28" s="7" customFormat="1" ht="12.75">
      <c r="A60" s="446" t="s">
        <v>185</v>
      </c>
      <c r="B60" s="453" t="s">
        <v>269</v>
      </c>
      <c r="C60" s="447" t="s">
        <v>255</v>
      </c>
      <c r="D60" s="364"/>
      <c r="E60" s="448" t="s">
        <v>255</v>
      </c>
      <c r="F60" s="367"/>
      <c r="G60" s="449">
        <v>952067.56</v>
      </c>
      <c r="H60" s="449">
        <v>952546.19</v>
      </c>
      <c r="I60" s="449">
        <v>1018499.1</v>
      </c>
      <c r="J60" s="449"/>
      <c r="K60" s="450">
        <v>52</v>
      </c>
      <c r="L60" s="450">
        <v>52</v>
      </c>
      <c r="M60" s="450">
        <v>56</v>
      </c>
      <c r="N60" s="369"/>
      <c r="O60" s="451" t="s">
        <v>252</v>
      </c>
      <c r="P60" s="48"/>
      <c r="Q60" s="452" t="s">
        <v>251</v>
      </c>
      <c r="R60" s="202"/>
      <c r="S60" s="454">
        <v>1230648.7518857731</v>
      </c>
      <c r="T60" s="454">
        <v>1127216.0264417017</v>
      </c>
      <c r="U60" s="454">
        <v>1277549.5078545678</v>
      </c>
      <c r="V60" s="50">
        <f t="shared" si="1"/>
        <v>3635414.2861820427</v>
      </c>
      <c r="X60"/>
      <c r="Y60"/>
      <c r="Z60"/>
      <c r="AA60"/>
      <c r="AB60"/>
    </row>
    <row r="61" spans="1:28" s="7" customFormat="1" ht="12.75">
      <c r="A61" s="446" t="s">
        <v>185</v>
      </c>
      <c r="B61" s="453" t="s">
        <v>270</v>
      </c>
      <c r="C61" s="447" t="s">
        <v>249</v>
      </c>
      <c r="D61" s="364"/>
      <c r="E61" s="448" t="s">
        <v>249</v>
      </c>
      <c r="F61" s="367"/>
      <c r="G61" s="449">
        <v>10264.88</v>
      </c>
      <c r="H61" s="449">
        <v>10264.88</v>
      </c>
      <c r="I61" s="449">
        <v>10264.88</v>
      </c>
      <c r="J61" s="449"/>
      <c r="K61" s="450">
        <v>2</v>
      </c>
      <c r="L61" s="450">
        <v>2</v>
      </c>
      <c r="M61" s="450">
        <v>2</v>
      </c>
      <c r="N61" s="369"/>
      <c r="O61" s="451" t="s">
        <v>250</v>
      </c>
      <c r="P61" s="48"/>
      <c r="Q61" s="452" t="s">
        <v>251</v>
      </c>
      <c r="R61" s="202"/>
      <c r="S61" s="454">
        <v>13268.45099129019</v>
      </c>
      <c r="T61" s="454">
        <v>12147.166580447816</v>
      </c>
      <c r="U61" s="454">
        <v>13458.829403920752</v>
      </c>
      <c r="V61" s="50">
        <f t="shared" si="1"/>
        <v>38874.44697565876</v>
      </c>
      <c r="X61"/>
      <c r="Y61"/>
      <c r="Z61"/>
      <c r="AA61"/>
      <c r="AB61"/>
    </row>
    <row r="62" spans="1:28" s="7" customFormat="1" ht="12.75">
      <c r="A62" s="446" t="s">
        <v>185</v>
      </c>
      <c r="B62" s="453" t="s">
        <v>270</v>
      </c>
      <c r="C62" s="447" t="s">
        <v>252</v>
      </c>
      <c r="D62" s="364"/>
      <c r="E62" s="448" t="s">
        <v>252</v>
      </c>
      <c r="F62" s="367"/>
      <c r="G62" s="449">
        <v>220514.05</v>
      </c>
      <c r="H62" s="449">
        <v>220711.08</v>
      </c>
      <c r="I62" s="449">
        <v>222615.14</v>
      </c>
      <c r="J62" s="449"/>
      <c r="K62" s="450">
        <v>18</v>
      </c>
      <c r="L62" s="450">
        <v>18</v>
      </c>
      <c r="M62" s="450">
        <v>18</v>
      </c>
      <c r="N62" s="369"/>
      <c r="O62" s="451" t="s">
        <v>252</v>
      </c>
      <c r="P62" s="48"/>
      <c r="Q62" s="452" t="s">
        <v>251</v>
      </c>
      <c r="R62" s="202"/>
      <c r="S62" s="454">
        <v>285037.90256836073</v>
      </c>
      <c r="T62" s="454">
        <v>261183.20476328456</v>
      </c>
      <c r="U62" s="454">
        <v>290132.0796535595</v>
      </c>
      <c r="V62" s="50">
        <f t="shared" si="1"/>
        <v>836353.1869852048</v>
      </c>
      <c r="X62"/>
      <c r="Y62"/>
      <c r="Z62"/>
      <c r="AA62"/>
      <c r="AB62"/>
    </row>
    <row r="63" spans="1:28" s="7" customFormat="1" ht="12.75">
      <c r="A63" s="446" t="s">
        <v>185</v>
      </c>
      <c r="B63" s="453" t="s">
        <v>270</v>
      </c>
      <c r="C63" s="447" t="s">
        <v>254</v>
      </c>
      <c r="D63" s="364"/>
      <c r="E63" s="448" t="s">
        <v>254</v>
      </c>
      <c r="F63" s="367"/>
      <c r="G63" s="449">
        <v>467047.11</v>
      </c>
      <c r="H63" s="449">
        <v>467231.09</v>
      </c>
      <c r="I63" s="449">
        <v>483755.93</v>
      </c>
      <c r="J63" s="449"/>
      <c r="K63" s="450">
        <v>254</v>
      </c>
      <c r="L63" s="450">
        <v>254</v>
      </c>
      <c r="M63" s="450">
        <v>249</v>
      </c>
      <c r="N63" s="369"/>
      <c r="O63" s="451" t="s">
        <v>254</v>
      </c>
      <c r="P63" s="48"/>
      <c r="Q63" s="452" t="s">
        <v>251</v>
      </c>
      <c r="R63" s="202"/>
      <c r="S63" s="454">
        <v>603708.1475534755</v>
      </c>
      <c r="T63" s="454">
        <v>552907.9620798496</v>
      </c>
      <c r="U63" s="454">
        <v>619660.5649347043</v>
      </c>
      <c r="V63" s="50">
        <f t="shared" si="1"/>
        <v>1776276.6745680296</v>
      </c>
      <c r="X63"/>
      <c r="Y63"/>
      <c r="Z63"/>
      <c r="AA63"/>
      <c r="AB63"/>
    </row>
    <row r="64" spans="1:28" s="7" customFormat="1" ht="12.75">
      <c r="A64" s="446" t="s">
        <v>185</v>
      </c>
      <c r="B64" s="453" t="s">
        <v>270</v>
      </c>
      <c r="C64" s="447" t="s">
        <v>255</v>
      </c>
      <c r="D64" s="364"/>
      <c r="E64" s="448" t="s">
        <v>255</v>
      </c>
      <c r="F64" s="367"/>
      <c r="G64" s="449">
        <v>1428705.57</v>
      </c>
      <c r="H64" s="449">
        <v>1427625.04</v>
      </c>
      <c r="I64" s="449">
        <v>1433451.02</v>
      </c>
      <c r="J64" s="449"/>
      <c r="K64" s="450">
        <v>72</v>
      </c>
      <c r="L64" s="450">
        <v>72</v>
      </c>
      <c r="M64" s="450">
        <v>72</v>
      </c>
      <c r="N64" s="369"/>
      <c r="O64" s="451" t="s">
        <v>252</v>
      </c>
      <c r="P64" s="48"/>
      <c r="Q64" s="452" t="s">
        <v>251</v>
      </c>
      <c r="R64" s="202"/>
      <c r="S64" s="454">
        <v>1846754.1594766155</v>
      </c>
      <c r="T64" s="454">
        <v>1689410.8041495348</v>
      </c>
      <c r="U64" s="454">
        <v>1874853.5179577707</v>
      </c>
      <c r="V64" s="50">
        <f t="shared" si="1"/>
        <v>5411018.481583921</v>
      </c>
      <c r="X64"/>
      <c r="Y64"/>
      <c r="Z64"/>
      <c r="AA64"/>
      <c r="AB64"/>
    </row>
    <row r="65" spans="1:28" s="7" customFormat="1" ht="12.75">
      <c r="A65" s="446" t="s">
        <v>185</v>
      </c>
      <c r="B65" s="453" t="s">
        <v>271</v>
      </c>
      <c r="C65" s="447" t="s">
        <v>249</v>
      </c>
      <c r="D65" s="364"/>
      <c r="E65" s="448" t="s">
        <v>249</v>
      </c>
      <c r="F65" s="367"/>
      <c r="G65" s="449">
        <v>10604.56</v>
      </c>
      <c r="H65" s="449">
        <v>10663.15</v>
      </c>
      <c r="I65" s="449">
        <v>10721.74</v>
      </c>
      <c r="J65" s="449"/>
      <c r="K65" s="450">
        <v>2</v>
      </c>
      <c r="L65" s="450">
        <v>2</v>
      </c>
      <c r="M65" s="450">
        <v>2</v>
      </c>
      <c r="N65" s="369"/>
      <c r="O65" s="451" t="s">
        <v>250</v>
      </c>
      <c r="P65" s="48"/>
      <c r="Q65" s="452" t="s">
        <v>251</v>
      </c>
      <c r="R65" s="202"/>
      <c r="S65" s="454">
        <v>13707.523579836912</v>
      </c>
      <c r="T65" s="454">
        <v>12618.467953088797</v>
      </c>
      <c r="U65" s="454">
        <v>13981.022355684388</v>
      </c>
      <c r="V65" s="50">
        <f t="shared" si="1"/>
        <v>40307.0138886101</v>
      </c>
      <c r="X65"/>
      <c r="Y65"/>
      <c r="Z65"/>
      <c r="AA65"/>
      <c r="AB65"/>
    </row>
    <row r="66" spans="1:28" s="7" customFormat="1" ht="12.75">
      <c r="A66" s="446" t="s">
        <v>185</v>
      </c>
      <c r="B66" s="453" t="s">
        <v>271</v>
      </c>
      <c r="C66" s="447" t="s">
        <v>252</v>
      </c>
      <c r="D66" s="364"/>
      <c r="E66" s="448" t="s">
        <v>252</v>
      </c>
      <c r="F66" s="367"/>
      <c r="G66" s="449">
        <v>132419.44</v>
      </c>
      <c r="H66" s="449">
        <v>132419.44</v>
      </c>
      <c r="I66" s="449">
        <v>132689.23</v>
      </c>
      <c r="J66" s="449"/>
      <c r="K66" s="450">
        <v>12</v>
      </c>
      <c r="L66" s="450">
        <v>12</v>
      </c>
      <c r="M66" s="450">
        <v>12</v>
      </c>
      <c r="N66" s="369"/>
      <c r="O66" s="451" t="s">
        <v>252</v>
      </c>
      <c r="P66" s="48"/>
      <c r="Q66" s="452" t="s">
        <v>251</v>
      </c>
      <c r="R66" s="202"/>
      <c r="S66" s="454">
        <v>171166.23379270796</v>
      </c>
      <c r="T66" s="454">
        <v>156701.39311610218</v>
      </c>
      <c r="U66" s="454">
        <v>173740.07345931118</v>
      </c>
      <c r="V66" s="50">
        <f t="shared" si="1"/>
        <v>501607.70036812127</v>
      </c>
      <c r="X66"/>
      <c r="Y66"/>
      <c r="Z66"/>
      <c r="AA66"/>
      <c r="AB66"/>
    </row>
    <row r="67" spans="1:28" s="7" customFormat="1" ht="12.75">
      <c r="A67" s="446" t="s">
        <v>185</v>
      </c>
      <c r="B67" s="453" t="s">
        <v>271</v>
      </c>
      <c r="C67" s="447" t="s">
        <v>254</v>
      </c>
      <c r="D67" s="364"/>
      <c r="E67" s="448" t="s">
        <v>254</v>
      </c>
      <c r="F67" s="367"/>
      <c r="G67" s="449">
        <v>173958.55</v>
      </c>
      <c r="H67" s="449">
        <v>174082.5</v>
      </c>
      <c r="I67" s="449">
        <v>174093.01</v>
      </c>
      <c r="J67" s="449"/>
      <c r="K67" s="450">
        <v>76</v>
      </c>
      <c r="L67" s="450">
        <v>76</v>
      </c>
      <c r="M67" s="450">
        <v>76</v>
      </c>
      <c r="N67" s="369"/>
      <c r="O67" s="451" t="s">
        <v>254</v>
      </c>
      <c r="P67" s="48"/>
      <c r="Q67" s="452" t="s">
        <v>251</v>
      </c>
      <c r="R67" s="202"/>
      <c r="S67" s="454">
        <v>224859.95892703123</v>
      </c>
      <c r="T67" s="454">
        <v>206004.2714810896</v>
      </c>
      <c r="U67" s="454">
        <v>228199.23335738044</v>
      </c>
      <c r="V67" s="50">
        <f t="shared" si="1"/>
        <v>659063.4637655013</v>
      </c>
      <c r="X67"/>
      <c r="Y67"/>
      <c r="Z67"/>
      <c r="AA67"/>
      <c r="AB67"/>
    </row>
    <row r="68" spans="1:28" s="7" customFormat="1" ht="12.75">
      <c r="A68" s="446" t="s">
        <v>185</v>
      </c>
      <c r="B68" s="453" t="s">
        <v>271</v>
      </c>
      <c r="C68" s="447" t="s">
        <v>255</v>
      </c>
      <c r="D68" s="364"/>
      <c r="E68" s="448" t="s">
        <v>255</v>
      </c>
      <c r="F68" s="367"/>
      <c r="G68" s="449">
        <v>1396749.3</v>
      </c>
      <c r="H68" s="449">
        <v>1396263.53</v>
      </c>
      <c r="I68" s="449">
        <v>1399641.61</v>
      </c>
      <c r="J68" s="449"/>
      <c r="K68" s="450">
        <v>70</v>
      </c>
      <c r="L68" s="450">
        <v>70</v>
      </c>
      <c r="M68" s="450">
        <v>70</v>
      </c>
      <c r="N68" s="369"/>
      <c r="O68" s="451" t="s">
        <v>252</v>
      </c>
      <c r="P68" s="48"/>
      <c r="Q68" s="452" t="s">
        <v>251</v>
      </c>
      <c r="R68" s="202"/>
      <c r="S68" s="454">
        <v>1805447.2759709693</v>
      </c>
      <c r="T68" s="454">
        <v>1652298.4865983918</v>
      </c>
      <c r="U68" s="454">
        <v>1832403.9786648224</v>
      </c>
      <c r="V68" s="50">
        <f t="shared" si="1"/>
        <v>5290149.741234183</v>
      </c>
      <c r="X68"/>
      <c r="Y68"/>
      <c r="Z68"/>
      <c r="AA68"/>
      <c r="AB68"/>
    </row>
    <row r="69" spans="1:28" s="7" customFormat="1" ht="12.75">
      <c r="A69" s="446" t="s">
        <v>185</v>
      </c>
      <c r="B69" s="453" t="s">
        <v>272</v>
      </c>
      <c r="C69" s="447" t="s">
        <v>249</v>
      </c>
      <c r="D69" s="364"/>
      <c r="E69" s="448" t="s">
        <v>249</v>
      </c>
      <c r="F69" s="367"/>
      <c r="G69" s="449">
        <v>268047.02</v>
      </c>
      <c r="H69" s="449">
        <v>266674.14</v>
      </c>
      <c r="I69" s="449">
        <v>263442.86</v>
      </c>
      <c r="J69" s="449"/>
      <c r="K69" s="450">
        <v>59</v>
      </c>
      <c r="L69" s="450">
        <v>59</v>
      </c>
      <c r="M69" s="450">
        <v>58</v>
      </c>
      <c r="N69" s="369"/>
      <c r="O69" s="451" t="s">
        <v>250</v>
      </c>
      <c r="P69" s="48"/>
      <c r="Q69" s="452" t="s">
        <v>273</v>
      </c>
      <c r="R69" s="202"/>
      <c r="S69" s="454">
        <v>346479.33032158023</v>
      </c>
      <c r="T69" s="454">
        <v>315574.580635883</v>
      </c>
      <c r="U69" s="454">
        <v>348838.41413725214</v>
      </c>
      <c r="V69" s="50">
        <f t="shared" si="1"/>
        <v>1010892.3250947153</v>
      </c>
      <c r="X69"/>
      <c r="Y69"/>
      <c r="Z69"/>
      <c r="AA69"/>
      <c r="AB69"/>
    </row>
    <row r="70" spans="1:28" s="7" customFormat="1" ht="12.75">
      <c r="A70" s="446" t="s">
        <v>185</v>
      </c>
      <c r="B70" s="453" t="s">
        <v>272</v>
      </c>
      <c r="C70" s="447" t="s">
        <v>252</v>
      </c>
      <c r="D70" s="364"/>
      <c r="E70" s="448" t="s">
        <v>252</v>
      </c>
      <c r="F70" s="367"/>
      <c r="G70" s="449">
        <v>127465.7</v>
      </c>
      <c r="H70" s="449">
        <v>127613.92</v>
      </c>
      <c r="I70" s="449">
        <v>152044.7</v>
      </c>
      <c r="J70" s="449"/>
      <c r="K70" s="450">
        <v>14</v>
      </c>
      <c r="L70" s="450">
        <v>14</v>
      </c>
      <c r="M70" s="450">
        <v>16</v>
      </c>
      <c r="N70" s="369"/>
      <c r="O70" s="451" t="s">
        <v>252</v>
      </c>
      <c r="P70" s="48"/>
      <c r="Q70" s="452" t="s">
        <v>273</v>
      </c>
      <c r="R70" s="202"/>
      <c r="S70" s="454">
        <v>164762.99708525557</v>
      </c>
      <c r="T70" s="454">
        <v>151014.6776410383</v>
      </c>
      <c r="U70" s="454">
        <v>177934.1070091172</v>
      </c>
      <c r="V70" s="50">
        <f t="shared" si="1"/>
        <v>493711.7817354111</v>
      </c>
      <c r="X70"/>
      <c r="Y70"/>
      <c r="Z70"/>
      <c r="AA70"/>
      <c r="AB70"/>
    </row>
    <row r="71" spans="1:28" s="7" customFormat="1" ht="12.75">
      <c r="A71" s="446" t="s">
        <v>185</v>
      </c>
      <c r="B71" s="453" t="s">
        <v>272</v>
      </c>
      <c r="C71" s="447" t="s">
        <v>253</v>
      </c>
      <c r="D71" s="364"/>
      <c r="E71" s="448" t="s">
        <v>253</v>
      </c>
      <c r="F71" s="367"/>
      <c r="G71" s="449">
        <v>138386.28</v>
      </c>
      <c r="H71" s="449">
        <v>138386.28</v>
      </c>
      <c r="I71" s="449">
        <v>138386.28</v>
      </c>
      <c r="J71" s="449"/>
      <c r="K71" s="450">
        <v>8</v>
      </c>
      <c r="L71" s="450">
        <v>8</v>
      </c>
      <c r="M71" s="450">
        <v>8</v>
      </c>
      <c r="N71" s="369"/>
      <c r="O71" s="451" t="s">
        <v>253</v>
      </c>
      <c r="P71" s="48"/>
      <c r="Q71" s="452" t="s">
        <v>273</v>
      </c>
      <c r="R71" s="202"/>
      <c r="S71" s="454">
        <v>178879.0101829697</v>
      </c>
      <c r="T71" s="454">
        <v>163762.38159710527</v>
      </c>
      <c r="U71" s="454">
        <v>181445.60232201547</v>
      </c>
      <c r="V71" s="50">
        <f t="shared" si="1"/>
        <v>524086.9941020905</v>
      </c>
      <c r="X71"/>
      <c r="Y71"/>
      <c r="Z71"/>
      <c r="AA71"/>
      <c r="AB71"/>
    </row>
    <row r="72" spans="1:28" s="7" customFormat="1" ht="12.75">
      <c r="A72" s="446" t="s">
        <v>185</v>
      </c>
      <c r="B72" s="453" t="s">
        <v>272</v>
      </c>
      <c r="C72" s="447" t="s">
        <v>255</v>
      </c>
      <c r="D72" s="364"/>
      <c r="E72" s="448" t="s">
        <v>255</v>
      </c>
      <c r="F72" s="367"/>
      <c r="G72" s="449">
        <v>26014.44</v>
      </c>
      <c r="H72" s="449">
        <v>26014.44</v>
      </c>
      <c r="I72" s="449">
        <v>26014.44</v>
      </c>
      <c r="J72" s="449"/>
      <c r="K72" s="450">
        <v>2</v>
      </c>
      <c r="L72" s="450">
        <v>2</v>
      </c>
      <c r="M72" s="450">
        <v>2</v>
      </c>
      <c r="N72" s="369"/>
      <c r="O72" s="451" t="s">
        <v>252</v>
      </c>
      <c r="P72" s="48"/>
      <c r="Q72" s="452" t="s">
        <v>273</v>
      </c>
      <c r="R72" s="202"/>
      <c r="S72" s="454">
        <v>33626.43520487908</v>
      </c>
      <c r="T72" s="454">
        <v>30784.74723299882</v>
      </c>
      <c r="U72" s="454">
        <v>34108.91408360664</v>
      </c>
      <c r="V72" s="50">
        <f t="shared" si="1"/>
        <v>98520.09652148455</v>
      </c>
      <c r="X72"/>
      <c r="Y72"/>
      <c r="Z72"/>
      <c r="AA72"/>
      <c r="AB72"/>
    </row>
    <row r="73" spans="1:28" s="7" customFormat="1" ht="12.75">
      <c r="A73" s="446" t="s">
        <v>185</v>
      </c>
      <c r="B73" s="453" t="s">
        <v>274</v>
      </c>
      <c r="C73" s="447" t="s">
        <v>252</v>
      </c>
      <c r="D73" s="364"/>
      <c r="E73" s="448" t="s">
        <v>252</v>
      </c>
      <c r="F73" s="367"/>
      <c r="G73" s="449">
        <v>37286.52</v>
      </c>
      <c r="H73" s="449">
        <v>37286.52</v>
      </c>
      <c r="I73" s="449">
        <v>37416.96</v>
      </c>
      <c r="J73" s="449"/>
      <c r="K73" s="450">
        <v>4</v>
      </c>
      <c r="L73" s="450">
        <v>4</v>
      </c>
      <c r="M73" s="450">
        <v>4</v>
      </c>
      <c r="N73" s="369"/>
      <c r="O73" s="451" t="s">
        <v>252</v>
      </c>
      <c r="P73" s="48"/>
      <c r="Q73" s="452" t="s">
        <v>273</v>
      </c>
      <c r="R73" s="202"/>
      <c r="S73" s="454">
        <v>48196.79950040931</v>
      </c>
      <c r="T73" s="454">
        <v>44123.805601741</v>
      </c>
      <c r="U73" s="454">
        <v>48945.34584411719</v>
      </c>
      <c r="V73" s="50">
        <f t="shared" si="1"/>
        <v>141265.9509462675</v>
      </c>
      <c r="X73"/>
      <c r="Y73"/>
      <c r="Z73"/>
      <c r="AA73"/>
      <c r="AB73"/>
    </row>
    <row r="74" spans="1:28" s="7" customFormat="1" ht="12.75">
      <c r="A74" s="446" t="s">
        <v>185</v>
      </c>
      <c r="B74" s="453" t="s">
        <v>274</v>
      </c>
      <c r="C74" s="447" t="s">
        <v>254</v>
      </c>
      <c r="D74" s="364"/>
      <c r="E74" s="448" t="s">
        <v>254</v>
      </c>
      <c r="F74" s="367"/>
      <c r="G74" s="449">
        <v>469240.97</v>
      </c>
      <c r="H74" s="449">
        <v>470106.55</v>
      </c>
      <c r="I74" s="449">
        <v>458823.79</v>
      </c>
      <c r="J74" s="449"/>
      <c r="K74" s="450">
        <v>154</v>
      </c>
      <c r="L74" s="450">
        <v>153</v>
      </c>
      <c r="M74" s="450">
        <v>150</v>
      </c>
      <c r="N74" s="369"/>
      <c r="O74" s="451" t="s">
        <v>254</v>
      </c>
      <c r="P74" s="48"/>
      <c r="Q74" s="452" t="s">
        <v>273</v>
      </c>
      <c r="R74" s="202"/>
      <c r="S74" s="454">
        <v>606543.9453311164</v>
      </c>
      <c r="T74" s="454">
        <v>556310.6995317647</v>
      </c>
      <c r="U74" s="454">
        <v>611072.2235670362</v>
      </c>
      <c r="V74" s="50">
        <f t="shared" si="1"/>
        <v>1773926.8684299174</v>
      </c>
      <c r="X74"/>
      <c r="Y74"/>
      <c r="Z74"/>
      <c r="AA74"/>
      <c r="AB74"/>
    </row>
    <row r="75" spans="1:28" s="7" customFormat="1" ht="12.75">
      <c r="A75" s="446" t="s">
        <v>185</v>
      </c>
      <c r="B75" s="453" t="s">
        <v>274</v>
      </c>
      <c r="C75" s="447" t="s">
        <v>255</v>
      </c>
      <c r="D75" s="364"/>
      <c r="E75" s="448" t="s">
        <v>255</v>
      </c>
      <c r="F75" s="367"/>
      <c r="G75" s="449">
        <v>296719.28</v>
      </c>
      <c r="H75" s="449">
        <v>296921.68</v>
      </c>
      <c r="I75" s="449">
        <v>298836.47</v>
      </c>
      <c r="J75" s="449"/>
      <c r="K75" s="450">
        <v>16</v>
      </c>
      <c r="L75" s="450">
        <v>16</v>
      </c>
      <c r="M75" s="450">
        <v>16</v>
      </c>
      <c r="N75" s="369"/>
      <c r="O75" s="451" t="s">
        <v>252</v>
      </c>
      <c r="P75" s="48"/>
      <c r="Q75" s="452" t="s">
        <v>273</v>
      </c>
      <c r="R75" s="202"/>
      <c r="S75" s="454">
        <v>383541.2810330868</v>
      </c>
      <c r="T75" s="454">
        <v>351368.65782224643</v>
      </c>
      <c r="U75" s="454">
        <v>390058.18795802206</v>
      </c>
      <c r="V75" s="50">
        <f t="shared" si="1"/>
        <v>1124968.1268133554</v>
      </c>
      <c r="X75"/>
      <c r="Y75"/>
      <c r="Z75"/>
      <c r="AA75"/>
      <c r="AB75"/>
    </row>
    <row r="76" spans="1:28" s="7" customFormat="1" ht="12.75">
      <c r="A76" s="446" t="s">
        <v>185</v>
      </c>
      <c r="B76" s="453" t="s">
        <v>275</v>
      </c>
      <c r="C76" s="447" t="s">
        <v>252</v>
      </c>
      <c r="D76" s="364"/>
      <c r="E76" s="448" t="s">
        <v>252</v>
      </c>
      <c r="F76" s="367"/>
      <c r="G76" s="449">
        <v>26798.16</v>
      </c>
      <c r="H76" s="449">
        <v>26798.16</v>
      </c>
      <c r="I76" s="449">
        <v>26798.16</v>
      </c>
      <c r="J76" s="449"/>
      <c r="K76" s="450">
        <v>2</v>
      </c>
      <c r="L76" s="450">
        <v>2</v>
      </c>
      <c r="M76" s="450">
        <v>2</v>
      </c>
      <c r="N76" s="369"/>
      <c r="O76" s="451" t="s">
        <v>252</v>
      </c>
      <c r="P76" s="48"/>
      <c r="Q76" s="452" t="s">
        <v>273</v>
      </c>
      <c r="R76" s="202"/>
      <c r="S76" s="454">
        <v>34639.47680019184</v>
      </c>
      <c r="T76" s="454">
        <v>31712.179155479018</v>
      </c>
      <c r="U76" s="454">
        <v>35136.491004178606</v>
      </c>
      <c r="V76" s="50">
        <f t="shared" si="1"/>
        <v>101488.14695984947</v>
      </c>
      <c r="X76"/>
      <c r="Y76"/>
      <c r="Z76"/>
      <c r="AA76"/>
      <c r="AB76"/>
    </row>
    <row r="77" spans="1:28" s="7" customFormat="1" ht="12.75">
      <c r="A77" s="446" t="s">
        <v>185</v>
      </c>
      <c r="B77" s="453" t="s">
        <v>275</v>
      </c>
      <c r="C77" s="447" t="s">
        <v>254</v>
      </c>
      <c r="D77" s="364"/>
      <c r="E77" s="448" t="s">
        <v>254</v>
      </c>
      <c r="F77" s="367"/>
      <c r="G77" s="449">
        <v>537266.29</v>
      </c>
      <c r="H77" s="449">
        <v>539332.79</v>
      </c>
      <c r="I77" s="449">
        <v>530654.46</v>
      </c>
      <c r="J77" s="449"/>
      <c r="K77" s="450">
        <v>206</v>
      </c>
      <c r="L77" s="450">
        <v>207</v>
      </c>
      <c r="M77" s="450">
        <v>202</v>
      </c>
      <c r="N77" s="369"/>
      <c r="O77" s="451" t="s">
        <v>254</v>
      </c>
      <c r="P77" s="48"/>
      <c r="Q77" s="452" t="s">
        <v>273</v>
      </c>
      <c r="R77" s="202"/>
      <c r="S77" s="454">
        <v>694473.9186563607</v>
      </c>
      <c r="T77" s="454">
        <v>638231.0599274108</v>
      </c>
      <c r="U77" s="454">
        <v>702451.8293997825</v>
      </c>
      <c r="V77" s="50">
        <f t="shared" si="1"/>
        <v>2035156.807983554</v>
      </c>
      <c r="X77"/>
      <c r="Y77"/>
      <c r="Z77"/>
      <c r="AA77"/>
      <c r="AB77"/>
    </row>
    <row r="78" spans="1:28" s="7" customFormat="1" ht="12.75">
      <c r="A78" s="446" t="s">
        <v>185</v>
      </c>
      <c r="B78" s="453" t="s">
        <v>275</v>
      </c>
      <c r="C78" s="447" t="s">
        <v>255</v>
      </c>
      <c r="D78" s="364"/>
      <c r="E78" s="448" t="s">
        <v>255</v>
      </c>
      <c r="F78" s="367"/>
      <c r="G78" s="449">
        <v>406371.02</v>
      </c>
      <c r="H78" s="449">
        <v>408012.7</v>
      </c>
      <c r="I78" s="449">
        <v>439386.15</v>
      </c>
      <c r="J78" s="449"/>
      <c r="K78" s="450">
        <v>22</v>
      </c>
      <c r="L78" s="450">
        <v>22</v>
      </c>
      <c r="M78" s="450">
        <v>24</v>
      </c>
      <c r="N78" s="369"/>
      <c r="O78" s="451" t="s">
        <v>252</v>
      </c>
      <c r="P78" s="48"/>
      <c r="Q78" s="452" t="s">
        <v>273</v>
      </c>
      <c r="R78" s="202"/>
      <c r="S78" s="454">
        <v>525277.8369694148</v>
      </c>
      <c r="T78" s="454">
        <v>482830.6062845627</v>
      </c>
      <c r="U78" s="454">
        <v>547961.4241993378</v>
      </c>
      <c r="V78" s="50">
        <f t="shared" si="1"/>
        <v>1556069.8674533153</v>
      </c>
      <c r="X78"/>
      <c r="Y78"/>
      <c r="Z78"/>
      <c r="AA78"/>
      <c r="AB78"/>
    </row>
    <row r="79" spans="1:28" s="7" customFormat="1" ht="12.75">
      <c r="A79" s="446" t="s">
        <v>185</v>
      </c>
      <c r="B79" s="453" t="s">
        <v>276</v>
      </c>
      <c r="C79" s="447" t="s">
        <v>249</v>
      </c>
      <c r="D79" s="364"/>
      <c r="E79" s="448" t="s">
        <v>249</v>
      </c>
      <c r="F79" s="367"/>
      <c r="G79" s="449">
        <v>10966.48</v>
      </c>
      <c r="H79" s="449">
        <v>11021.88</v>
      </c>
      <c r="I79" s="449">
        <v>11077.28</v>
      </c>
      <c r="J79" s="449"/>
      <c r="K79" s="450">
        <v>2</v>
      </c>
      <c r="L79" s="450">
        <v>2</v>
      </c>
      <c r="M79" s="450">
        <v>2</v>
      </c>
      <c r="N79" s="369"/>
      <c r="O79" s="451" t="s">
        <v>250</v>
      </c>
      <c r="P79" s="48"/>
      <c r="Q79" s="452" t="s">
        <v>273</v>
      </c>
      <c r="R79" s="202"/>
      <c r="S79" s="454">
        <v>14175.343737770347</v>
      </c>
      <c r="T79" s="454">
        <v>13042.978816090026</v>
      </c>
      <c r="U79" s="454">
        <v>14451.372313216136</v>
      </c>
      <c r="V79" s="50">
        <f t="shared" si="1"/>
        <v>41669.69486707651</v>
      </c>
      <c r="X79"/>
      <c r="Y79"/>
      <c r="Z79"/>
      <c r="AA79"/>
      <c r="AB79"/>
    </row>
    <row r="80" spans="1:28" s="7" customFormat="1" ht="12.75">
      <c r="A80" s="446" t="s">
        <v>185</v>
      </c>
      <c r="B80" s="453" t="s">
        <v>276</v>
      </c>
      <c r="C80" s="447" t="s">
        <v>254</v>
      </c>
      <c r="D80" s="364"/>
      <c r="E80" s="448" t="s">
        <v>254</v>
      </c>
      <c r="F80" s="367"/>
      <c r="G80" s="449">
        <v>91884.5</v>
      </c>
      <c r="H80" s="449">
        <v>91981.27</v>
      </c>
      <c r="I80" s="449">
        <v>92123.13</v>
      </c>
      <c r="J80" s="449"/>
      <c r="K80" s="450">
        <v>48</v>
      </c>
      <c r="L80" s="450">
        <v>48</v>
      </c>
      <c r="M80" s="450">
        <v>48</v>
      </c>
      <c r="N80" s="369"/>
      <c r="O80" s="451" t="s">
        <v>254</v>
      </c>
      <c r="P80" s="48"/>
      <c r="Q80" s="452" t="s">
        <v>273</v>
      </c>
      <c r="R80" s="202"/>
      <c r="S80" s="454">
        <v>118770.50536481709</v>
      </c>
      <c r="T80" s="454">
        <v>108848.01468416069</v>
      </c>
      <c r="U80" s="454">
        <v>120621.23546421534</v>
      </c>
      <c r="V80" s="50">
        <f t="shared" si="1"/>
        <v>348239.7555131931</v>
      </c>
      <c r="X80"/>
      <c r="Y80"/>
      <c r="Z80"/>
      <c r="AA80"/>
      <c r="AB80"/>
    </row>
    <row r="81" spans="1:28" s="7" customFormat="1" ht="12.75">
      <c r="A81" s="446" t="s">
        <v>185</v>
      </c>
      <c r="B81" s="453" t="s">
        <v>276</v>
      </c>
      <c r="C81" s="447" t="s">
        <v>255</v>
      </c>
      <c r="D81" s="364"/>
      <c r="E81" s="448" t="s">
        <v>255</v>
      </c>
      <c r="F81" s="367"/>
      <c r="G81" s="449">
        <v>427119.56</v>
      </c>
      <c r="H81" s="449">
        <v>427419.03</v>
      </c>
      <c r="I81" s="449">
        <v>428123.28</v>
      </c>
      <c r="J81" s="449"/>
      <c r="K81" s="450">
        <v>24</v>
      </c>
      <c r="L81" s="450">
        <v>24</v>
      </c>
      <c r="M81" s="450">
        <v>24</v>
      </c>
      <c r="N81" s="369"/>
      <c r="O81" s="451" t="s">
        <v>252</v>
      </c>
      <c r="P81" s="48"/>
      <c r="Q81" s="452" t="s">
        <v>273</v>
      </c>
      <c r="R81" s="202"/>
      <c r="S81" s="454">
        <v>552097.5354101978</v>
      </c>
      <c r="T81" s="454">
        <v>505795.5043861616</v>
      </c>
      <c r="U81" s="454">
        <v>560588.7028146449</v>
      </c>
      <c r="V81" s="50">
        <f t="shared" si="1"/>
        <v>1618481.7426110043</v>
      </c>
      <c r="X81"/>
      <c r="Y81"/>
      <c r="Z81"/>
      <c r="AA81"/>
      <c r="AB81"/>
    </row>
    <row r="82" spans="1:28" s="7" customFormat="1" ht="12.75">
      <c r="A82" s="446" t="s">
        <v>185</v>
      </c>
      <c r="B82" s="453" t="s">
        <v>277</v>
      </c>
      <c r="C82" s="447" t="s">
        <v>249</v>
      </c>
      <c r="D82" s="364"/>
      <c r="E82" s="448" t="s">
        <v>249</v>
      </c>
      <c r="F82" s="367"/>
      <c r="G82" s="449">
        <v>9203.24</v>
      </c>
      <c r="H82" s="449">
        <v>9203.24</v>
      </c>
      <c r="I82" s="449">
        <v>9203.24</v>
      </c>
      <c r="J82" s="449"/>
      <c r="K82" s="450">
        <v>2</v>
      </c>
      <c r="L82" s="450">
        <v>2</v>
      </c>
      <c r="M82" s="450">
        <v>2</v>
      </c>
      <c r="N82" s="369"/>
      <c r="O82" s="451" t="s">
        <v>250</v>
      </c>
      <c r="P82" s="48"/>
      <c r="Q82" s="452" t="s">
        <v>273</v>
      </c>
      <c r="R82" s="202"/>
      <c r="S82" s="454">
        <v>11896.16818716649</v>
      </c>
      <c r="T82" s="454">
        <v>10890.852046964072</v>
      </c>
      <c r="U82" s="454">
        <v>12066.856809172597</v>
      </c>
      <c r="V82" s="50">
        <f t="shared" si="1"/>
        <v>34853.87704330316</v>
      </c>
      <c r="X82"/>
      <c r="Y82"/>
      <c r="Z82"/>
      <c r="AA82"/>
      <c r="AB82"/>
    </row>
    <row r="83" spans="1:28" s="7" customFormat="1" ht="12.75">
      <c r="A83" s="446" t="s">
        <v>185</v>
      </c>
      <c r="B83" s="453" t="s">
        <v>277</v>
      </c>
      <c r="C83" s="447" t="s">
        <v>252</v>
      </c>
      <c r="D83" s="364"/>
      <c r="E83" s="448" t="s">
        <v>252</v>
      </c>
      <c r="F83" s="367"/>
      <c r="G83" s="449">
        <v>0</v>
      </c>
      <c r="H83" s="449">
        <v>0</v>
      </c>
      <c r="I83" s="449">
        <v>17633.32</v>
      </c>
      <c r="J83" s="449"/>
      <c r="K83" s="450">
        <v>0</v>
      </c>
      <c r="L83" s="450">
        <v>0</v>
      </c>
      <c r="M83" s="450">
        <v>2</v>
      </c>
      <c r="N83" s="369"/>
      <c r="O83" s="451" t="s">
        <v>252</v>
      </c>
      <c r="P83" s="48"/>
      <c r="Q83" s="452" t="s">
        <v>273</v>
      </c>
      <c r="R83" s="202"/>
      <c r="S83" s="454">
        <v>0</v>
      </c>
      <c r="T83" s="454">
        <v>0</v>
      </c>
      <c r="U83" s="454">
        <v>7706.660824894976</v>
      </c>
      <c r="V83" s="50">
        <f t="shared" si="1"/>
        <v>7706.660824894976</v>
      </c>
      <c r="X83"/>
      <c r="Y83"/>
      <c r="Z83"/>
      <c r="AA83"/>
      <c r="AB83"/>
    </row>
    <row r="84" spans="1:28" s="7" customFormat="1" ht="12.75">
      <c r="A84" s="446" t="s">
        <v>185</v>
      </c>
      <c r="B84" s="453" t="s">
        <v>277</v>
      </c>
      <c r="C84" s="447" t="s">
        <v>254</v>
      </c>
      <c r="D84" s="364"/>
      <c r="E84" s="448" t="s">
        <v>254</v>
      </c>
      <c r="F84" s="367"/>
      <c r="G84" s="449">
        <v>462010.24</v>
      </c>
      <c r="H84" s="449">
        <v>466128.51</v>
      </c>
      <c r="I84" s="449">
        <v>464774.23</v>
      </c>
      <c r="J84" s="449"/>
      <c r="K84" s="450">
        <v>174</v>
      </c>
      <c r="L84" s="450">
        <v>170</v>
      </c>
      <c r="M84" s="450">
        <v>168</v>
      </c>
      <c r="N84" s="369"/>
      <c r="O84" s="451" t="s">
        <v>254</v>
      </c>
      <c r="P84" s="48"/>
      <c r="Q84" s="452" t="s">
        <v>273</v>
      </c>
      <c r="R84" s="202"/>
      <c r="S84" s="454">
        <v>597197.456464588</v>
      </c>
      <c r="T84" s="454">
        <v>551603.2003166073</v>
      </c>
      <c r="U84" s="454">
        <v>608774.0649777649</v>
      </c>
      <c r="V84" s="50">
        <f t="shared" si="1"/>
        <v>1757574.72175896</v>
      </c>
      <c r="X84"/>
      <c r="Y84"/>
      <c r="Z84"/>
      <c r="AA84"/>
      <c r="AB84"/>
    </row>
    <row r="85" spans="1:28" s="7" customFormat="1" ht="12.75">
      <c r="A85" s="446" t="s">
        <v>185</v>
      </c>
      <c r="B85" s="453" t="s">
        <v>277</v>
      </c>
      <c r="C85" s="447" t="s">
        <v>255</v>
      </c>
      <c r="D85" s="364"/>
      <c r="E85" s="448" t="s">
        <v>255</v>
      </c>
      <c r="F85" s="367"/>
      <c r="G85" s="449">
        <v>352996.2</v>
      </c>
      <c r="H85" s="449">
        <v>323592.78</v>
      </c>
      <c r="I85" s="449">
        <v>292037.82</v>
      </c>
      <c r="J85" s="449"/>
      <c r="K85" s="450">
        <v>22</v>
      </c>
      <c r="L85" s="450">
        <v>20</v>
      </c>
      <c r="M85" s="450">
        <v>18</v>
      </c>
      <c r="N85" s="369"/>
      <c r="O85" s="451" t="s">
        <v>252</v>
      </c>
      <c r="P85" s="48"/>
      <c r="Q85" s="452" t="s">
        <v>273</v>
      </c>
      <c r="R85" s="202"/>
      <c r="S85" s="454">
        <v>456285.19571701484</v>
      </c>
      <c r="T85" s="454">
        <v>382930.4777932331</v>
      </c>
      <c r="U85" s="454">
        <v>423339.3492265428</v>
      </c>
      <c r="V85" s="50">
        <f t="shared" si="1"/>
        <v>1262555.0227367908</v>
      </c>
      <c r="X85"/>
      <c r="Y85"/>
      <c r="Z85"/>
      <c r="AA85"/>
      <c r="AB85"/>
    </row>
    <row r="86" spans="1:28" s="7" customFormat="1" ht="12.75">
      <c r="A86" s="446" t="s">
        <v>185</v>
      </c>
      <c r="B86" s="453" t="s">
        <v>278</v>
      </c>
      <c r="C86" s="447" t="s">
        <v>249</v>
      </c>
      <c r="D86" s="364"/>
      <c r="E86" s="448" t="s">
        <v>249</v>
      </c>
      <c r="F86" s="367"/>
      <c r="G86" s="449">
        <v>10570.7</v>
      </c>
      <c r="H86" s="449">
        <v>10570.7</v>
      </c>
      <c r="I86" s="449">
        <v>10570.7</v>
      </c>
      <c r="J86" s="449"/>
      <c r="K86" s="450">
        <v>2</v>
      </c>
      <c r="L86" s="450">
        <v>2</v>
      </c>
      <c r="M86" s="450">
        <v>2</v>
      </c>
      <c r="N86" s="369"/>
      <c r="O86" s="451" t="s">
        <v>250</v>
      </c>
      <c r="P86" s="48"/>
      <c r="Q86" s="452" t="s">
        <v>273</v>
      </c>
      <c r="R86" s="202"/>
      <c r="S86" s="454">
        <v>13663.755922488255</v>
      </c>
      <c r="T86" s="454">
        <v>12509.065256675163</v>
      </c>
      <c r="U86" s="454">
        <v>13859.806250051153</v>
      </c>
      <c r="V86" s="50">
        <f t="shared" si="1"/>
        <v>40032.62742921457</v>
      </c>
      <c r="X86"/>
      <c r="Y86"/>
      <c r="Z86"/>
      <c r="AA86"/>
      <c r="AB86"/>
    </row>
    <row r="87" spans="1:28" s="7" customFormat="1" ht="12.75">
      <c r="A87" s="446" t="s">
        <v>185</v>
      </c>
      <c r="B87" s="453" t="s">
        <v>278</v>
      </c>
      <c r="C87" s="447" t="s">
        <v>252</v>
      </c>
      <c r="D87" s="364"/>
      <c r="E87" s="448" t="s">
        <v>252</v>
      </c>
      <c r="F87" s="367"/>
      <c r="G87" s="449">
        <v>103129.16</v>
      </c>
      <c r="H87" s="449">
        <v>102927.56</v>
      </c>
      <c r="I87" s="449">
        <v>102927.56</v>
      </c>
      <c r="J87" s="449"/>
      <c r="K87" s="450">
        <v>8</v>
      </c>
      <c r="L87" s="450">
        <v>8</v>
      </c>
      <c r="M87" s="450">
        <v>8</v>
      </c>
      <c r="N87" s="369"/>
      <c r="O87" s="451" t="s">
        <v>252</v>
      </c>
      <c r="P87" s="48"/>
      <c r="Q87" s="452" t="s">
        <v>273</v>
      </c>
      <c r="R87" s="202"/>
      <c r="S87" s="454">
        <v>133305.42638909805</v>
      </c>
      <c r="T87" s="454">
        <v>121801.54244755296</v>
      </c>
      <c r="U87" s="454">
        <v>135041.9005714398</v>
      </c>
      <c r="V87" s="50">
        <f t="shared" si="1"/>
        <v>390148.86940809083</v>
      </c>
      <c r="X87"/>
      <c r="Y87"/>
      <c r="Z87"/>
      <c r="AA87"/>
      <c r="AB87"/>
    </row>
    <row r="88" spans="1:28" s="7" customFormat="1" ht="12.75">
      <c r="A88" s="446" t="s">
        <v>185</v>
      </c>
      <c r="B88" s="453" t="s">
        <v>278</v>
      </c>
      <c r="C88" s="447" t="s">
        <v>253</v>
      </c>
      <c r="D88" s="364"/>
      <c r="E88" s="448" t="s">
        <v>253</v>
      </c>
      <c r="F88" s="367"/>
      <c r="G88" s="449">
        <v>72000.08</v>
      </c>
      <c r="H88" s="449">
        <v>72000.08</v>
      </c>
      <c r="I88" s="449">
        <v>72000.08</v>
      </c>
      <c r="J88" s="449"/>
      <c r="K88" s="450">
        <v>6</v>
      </c>
      <c r="L88" s="450">
        <v>6</v>
      </c>
      <c r="M88" s="450">
        <v>6</v>
      </c>
      <c r="N88" s="369"/>
      <c r="O88" s="451" t="s">
        <v>253</v>
      </c>
      <c r="P88" s="48"/>
      <c r="Q88" s="452" t="s">
        <v>273</v>
      </c>
      <c r="R88" s="202"/>
      <c r="S88" s="454">
        <v>93067.77408493555</v>
      </c>
      <c r="T88" s="454">
        <v>85202.84363436974</v>
      </c>
      <c r="U88" s="454">
        <v>94403.12929022514</v>
      </c>
      <c r="V88" s="50">
        <f t="shared" si="1"/>
        <v>272673.74700953043</v>
      </c>
      <c r="X88"/>
      <c r="Y88"/>
      <c r="Z88"/>
      <c r="AA88"/>
      <c r="AB88"/>
    </row>
    <row r="89" spans="1:28" s="7" customFormat="1" ht="12.75">
      <c r="A89" s="446" t="s">
        <v>185</v>
      </c>
      <c r="B89" s="453" t="s">
        <v>278</v>
      </c>
      <c r="C89" s="447" t="s">
        <v>254</v>
      </c>
      <c r="D89" s="364"/>
      <c r="E89" s="448" t="s">
        <v>254</v>
      </c>
      <c r="F89" s="367"/>
      <c r="G89" s="449">
        <v>875847.89</v>
      </c>
      <c r="H89" s="449">
        <v>878068.13</v>
      </c>
      <c r="I89" s="449">
        <v>866761.83</v>
      </c>
      <c r="J89" s="449"/>
      <c r="K89" s="450">
        <v>334</v>
      </c>
      <c r="L89" s="450">
        <v>334</v>
      </c>
      <c r="M89" s="450">
        <v>332</v>
      </c>
      <c r="N89" s="369"/>
      <c r="O89" s="451" t="s">
        <v>254</v>
      </c>
      <c r="P89" s="48"/>
      <c r="Q89" s="452" t="s">
        <v>273</v>
      </c>
      <c r="R89" s="202"/>
      <c r="S89" s="454">
        <v>1130658.707864449</v>
      </c>
      <c r="T89" s="454">
        <v>1038445.3295281526</v>
      </c>
      <c r="U89" s="454">
        <v>1144638.9216383072</v>
      </c>
      <c r="V89" s="50">
        <f t="shared" si="1"/>
        <v>3313742.9590309085</v>
      </c>
      <c r="X89"/>
      <c r="Y89"/>
      <c r="Z89"/>
      <c r="AA89"/>
      <c r="AB89"/>
    </row>
    <row r="90" spans="1:28" s="7" customFormat="1" ht="12.75">
      <c r="A90" s="446" t="s">
        <v>185</v>
      </c>
      <c r="B90" s="453" t="s">
        <v>278</v>
      </c>
      <c r="C90" s="447" t="s">
        <v>255</v>
      </c>
      <c r="D90" s="364"/>
      <c r="E90" s="448" t="s">
        <v>255</v>
      </c>
      <c r="F90" s="367"/>
      <c r="G90" s="449">
        <v>293673.42</v>
      </c>
      <c r="H90" s="449">
        <v>293673.42</v>
      </c>
      <c r="I90" s="449">
        <v>328852.65</v>
      </c>
      <c r="J90" s="449"/>
      <c r="K90" s="450">
        <v>18</v>
      </c>
      <c r="L90" s="450">
        <v>18</v>
      </c>
      <c r="M90" s="450">
        <v>20</v>
      </c>
      <c r="N90" s="369"/>
      <c r="O90" s="451" t="s">
        <v>252</v>
      </c>
      <c r="P90" s="48"/>
      <c r="Q90" s="452" t="s">
        <v>273</v>
      </c>
      <c r="R90" s="202"/>
      <c r="S90" s="454">
        <v>379604.18248577486</v>
      </c>
      <c r="T90" s="454">
        <v>347524.75947013655</v>
      </c>
      <c r="U90" s="454">
        <v>400425.9389253843</v>
      </c>
      <c r="V90" s="50">
        <f t="shared" si="1"/>
        <v>1127554.8808812958</v>
      </c>
      <c r="X90"/>
      <c r="Y90"/>
      <c r="Z90"/>
      <c r="AA90"/>
      <c r="AB90"/>
    </row>
    <row r="91" spans="1:28" s="7" customFormat="1" ht="12.75">
      <c r="A91" s="446" t="s">
        <v>185</v>
      </c>
      <c r="B91" s="453" t="s">
        <v>279</v>
      </c>
      <c r="C91" s="447" t="s">
        <v>254</v>
      </c>
      <c r="D91" s="364"/>
      <c r="E91" s="448" t="s">
        <v>254</v>
      </c>
      <c r="F91" s="367"/>
      <c r="G91" s="449">
        <v>407516.93</v>
      </c>
      <c r="H91" s="449">
        <v>412059.74</v>
      </c>
      <c r="I91" s="449">
        <v>409042.68</v>
      </c>
      <c r="J91" s="449"/>
      <c r="K91" s="450">
        <v>150</v>
      </c>
      <c r="L91" s="450">
        <v>152</v>
      </c>
      <c r="M91" s="450">
        <v>150</v>
      </c>
      <c r="N91" s="369"/>
      <c r="O91" s="451" t="s">
        <v>254</v>
      </c>
      <c r="P91" s="48"/>
      <c r="Q91" s="452" t="s">
        <v>273</v>
      </c>
      <c r="R91" s="202"/>
      <c r="S91" s="454">
        <v>526759.047726426</v>
      </c>
      <c r="T91" s="454">
        <v>487619.7581341445</v>
      </c>
      <c r="U91" s="454">
        <v>536969.3633049778</v>
      </c>
      <c r="V91" s="50">
        <f t="shared" si="1"/>
        <v>1551348.1691655484</v>
      </c>
      <c r="X91"/>
      <c r="Y91"/>
      <c r="Z91"/>
      <c r="AA91"/>
      <c r="AB91"/>
    </row>
    <row r="92" spans="1:28" s="7" customFormat="1" ht="12.75">
      <c r="A92" s="446" t="s">
        <v>185</v>
      </c>
      <c r="B92" s="453" t="s">
        <v>279</v>
      </c>
      <c r="C92" s="447" t="s">
        <v>255</v>
      </c>
      <c r="D92" s="364"/>
      <c r="E92" s="448" t="s">
        <v>255</v>
      </c>
      <c r="F92" s="367"/>
      <c r="G92" s="449">
        <v>88393.46</v>
      </c>
      <c r="H92" s="449">
        <v>88393.46</v>
      </c>
      <c r="I92" s="449">
        <v>88595.86</v>
      </c>
      <c r="J92" s="449"/>
      <c r="K92" s="450">
        <v>6</v>
      </c>
      <c r="L92" s="450">
        <v>6</v>
      </c>
      <c r="M92" s="450">
        <v>6</v>
      </c>
      <c r="N92" s="369"/>
      <c r="O92" s="451" t="s">
        <v>252</v>
      </c>
      <c r="P92" s="48"/>
      <c r="Q92" s="452" t="s">
        <v>273</v>
      </c>
      <c r="R92" s="202"/>
      <c r="S92" s="454">
        <v>114257.96423928678</v>
      </c>
      <c r="T92" s="454">
        <v>104602.3025346766</v>
      </c>
      <c r="U92" s="454">
        <v>115985.8196997345</v>
      </c>
      <c r="V92" s="50">
        <f t="shared" si="1"/>
        <v>334846.08647369785</v>
      </c>
      <c r="X92"/>
      <c r="Y92"/>
      <c r="Z92"/>
      <c r="AA92"/>
      <c r="AB92"/>
    </row>
    <row r="93" spans="1:28" s="7" customFormat="1" ht="12.75">
      <c r="A93" s="446" t="s">
        <v>185</v>
      </c>
      <c r="B93" s="453" t="s">
        <v>280</v>
      </c>
      <c r="C93" s="447" t="s">
        <v>249</v>
      </c>
      <c r="D93" s="364"/>
      <c r="E93" s="448" t="s">
        <v>249</v>
      </c>
      <c r="F93" s="367"/>
      <c r="G93" s="449">
        <v>158300.64</v>
      </c>
      <c r="H93" s="449">
        <v>164074.08</v>
      </c>
      <c r="I93" s="449">
        <v>164459.51</v>
      </c>
      <c r="J93" s="449"/>
      <c r="K93" s="450">
        <v>33</v>
      </c>
      <c r="L93" s="450">
        <v>34</v>
      </c>
      <c r="M93" s="450">
        <v>36</v>
      </c>
      <c r="N93" s="369"/>
      <c r="O93" s="451" t="s">
        <v>250</v>
      </c>
      <c r="P93" s="48"/>
      <c r="Q93" s="452" t="s">
        <v>251</v>
      </c>
      <c r="R93" s="202"/>
      <c r="S93" s="454">
        <v>204620.44210257422</v>
      </c>
      <c r="T93" s="454">
        <v>194160.5923589678</v>
      </c>
      <c r="U93" s="454">
        <v>212771.40598361005</v>
      </c>
      <c r="V93" s="50">
        <f t="shared" si="1"/>
        <v>611552.4404451521</v>
      </c>
      <c r="X93"/>
      <c r="Y93"/>
      <c r="Z93"/>
      <c r="AA93"/>
      <c r="AB93"/>
    </row>
    <row r="94" spans="1:28" s="7" customFormat="1" ht="12.75">
      <c r="A94" s="446" t="s">
        <v>185</v>
      </c>
      <c r="B94" s="453" t="s">
        <v>280</v>
      </c>
      <c r="C94" s="447" t="s">
        <v>252</v>
      </c>
      <c r="D94" s="364"/>
      <c r="E94" s="448" t="s">
        <v>252</v>
      </c>
      <c r="F94" s="367"/>
      <c r="G94" s="449">
        <v>82406.6</v>
      </c>
      <c r="H94" s="449">
        <v>82406.6</v>
      </c>
      <c r="I94" s="449">
        <v>82406.6</v>
      </c>
      <c r="J94" s="449"/>
      <c r="K94" s="450">
        <v>8</v>
      </c>
      <c r="L94" s="450">
        <v>8</v>
      </c>
      <c r="M94" s="450">
        <v>8</v>
      </c>
      <c r="N94" s="369"/>
      <c r="O94" s="451" t="s">
        <v>252</v>
      </c>
      <c r="P94" s="48"/>
      <c r="Q94" s="452" t="s">
        <v>251</v>
      </c>
      <c r="R94" s="202"/>
      <c r="S94" s="454">
        <v>106519.30986615083</v>
      </c>
      <c r="T94" s="454">
        <v>97517.62295597525</v>
      </c>
      <c r="U94" s="454">
        <v>108047.67042158658</v>
      </c>
      <c r="V94" s="50">
        <f t="shared" si="1"/>
        <v>312084.6032437127</v>
      </c>
      <c r="X94"/>
      <c r="Y94"/>
      <c r="Z94"/>
      <c r="AA94"/>
      <c r="AB94"/>
    </row>
    <row r="95" spans="1:28" s="7" customFormat="1" ht="12.75">
      <c r="A95" s="446" t="s">
        <v>185</v>
      </c>
      <c r="B95" s="453" t="s">
        <v>280</v>
      </c>
      <c r="C95" s="447" t="s">
        <v>253</v>
      </c>
      <c r="D95" s="364"/>
      <c r="E95" s="448" t="s">
        <v>253</v>
      </c>
      <c r="F95" s="367"/>
      <c r="G95" s="449">
        <v>137729.46</v>
      </c>
      <c r="H95" s="449">
        <v>137729.46</v>
      </c>
      <c r="I95" s="449">
        <v>138246.5</v>
      </c>
      <c r="J95" s="449"/>
      <c r="K95" s="450">
        <v>8</v>
      </c>
      <c r="L95" s="450">
        <v>8</v>
      </c>
      <c r="M95" s="450">
        <v>8</v>
      </c>
      <c r="N95" s="369"/>
      <c r="O95" s="451" t="s">
        <v>253</v>
      </c>
      <c r="P95" s="48"/>
      <c r="Q95" s="452" t="s">
        <v>251</v>
      </c>
      <c r="R95" s="202"/>
      <c r="S95" s="454">
        <v>178030.00035722414</v>
      </c>
      <c r="T95" s="454">
        <v>162985.11951967527</v>
      </c>
      <c r="U95" s="454">
        <v>180810.3836010872</v>
      </c>
      <c r="V95" s="50">
        <f t="shared" si="1"/>
        <v>521825.5034779866</v>
      </c>
      <c r="X95"/>
      <c r="Y95"/>
      <c r="Z95"/>
      <c r="AA95"/>
      <c r="AB95"/>
    </row>
    <row r="96" spans="1:28" s="7" customFormat="1" ht="12.75">
      <c r="A96" s="446" t="s">
        <v>185</v>
      </c>
      <c r="B96" s="453" t="s">
        <v>281</v>
      </c>
      <c r="C96" s="447" t="s">
        <v>249</v>
      </c>
      <c r="D96" s="364"/>
      <c r="E96" s="448" t="s">
        <v>249</v>
      </c>
      <c r="F96" s="367"/>
      <c r="G96" s="449">
        <v>38282.64</v>
      </c>
      <c r="H96" s="449">
        <v>38265</v>
      </c>
      <c r="I96" s="449">
        <v>40638.87</v>
      </c>
      <c r="J96" s="449"/>
      <c r="K96" s="450">
        <v>8</v>
      </c>
      <c r="L96" s="450">
        <v>8</v>
      </c>
      <c r="M96" s="450">
        <v>9</v>
      </c>
      <c r="N96" s="369"/>
      <c r="O96" s="451" t="s">
        <v>250</v>
      </c>
      <c r="P96" s="48"/>
      <c r="Q96" s="452" t="s">
        <v>251</v>
      </c>
      <c r="R96" s="202"/>
      <c r="S96" s="454">
        <v>49484.39072421748</v>
      </c>
      <c r="T96" s="454">
        <v>45281.710960170574</v>
      </c>
      <c r="U96" s="454">
        <v>51216.48593816499</v>
      </c>
      <c r="V96" s="50">
        <f t="shared" si="1"/>
        <v>145982.58762255305</v>
      </c>
      <c r="X96"/>
      <c r="Y96"/>
      <c r="Z96"/>
      <c r="AA96"/>
      <c r="AB96"/>
    </row>
    <row r="97" spans="1:28" s="7" customFormat="1" ht="12.75">
      <c r="A97" s="446" t="s">
        <v>185</v>
      </c>
      <c r="B97" s="453" t="s">
        <v>281</v>
      </c>
      <c r="C97" s="447" t="s">
        <v>252</v>
      </c>
      <c r="D97" s="364"/>
      <c r="E97" s="448" t="s">
        <v>252</v>
      </c>
      <c r="F97" s="367"/>
      <c r="G97" s="449">
        <v>43876.28</v>
      </c>
      <c r="H97" s="449">
        <v>43876.28</v>
      </c>
      <c r="I97" s="449">
        <v>43876.28</v>
      </c>
      <c r="J97" s="449"/>
      <c r="K97" s="450">
        <v>4</v>
      </c>
      <c r="L97" s="450">
        <v>4</v>
      </c>
      <c r="M97" s="450">
        <v>4</v>
      </c>
      <c r="N97" s="369"/>
      <c r="O97" s="451" t="s">
        <v>252</v>
      </c>
      <c r="P97" s="48"/>
      <c r="Q97" s="452" t="s">
        <v>251</v>
      </c>
      <c r="R97" s="202"/>
      <c r="S97" s="454">
        <v>56714.76635480649</v>
      </c>
      <c r="T97" s="454">
        <v>51921.93986586993</v>
      </c>
      <c r="U97" s="454">
        <v>57528.521268505814</v>
      </c>
      <c r="V97" s="50">
        <f t="shared" si="1"/>
        <v>166165.22748918223</v>
      </c>
      <c r="X97"/>
      <c r="Y97"/>
      <c r="Z97"/>
      <c r="AA97"/>
      <c r="AB97"/>
    </row>
    <row r="98" spans="1:28" s="7" customFormat="1" ht="12.75">
      <c r="A98" s="446" t="s">
        <v>185</v>
      </c>
      <c r="B98" s="453" t="s">
        <v>281</v>
      </c>
      <c r="C98" s="447" t="s">
        <v>254</v>
      </c>
      <c r="D98" s="364"/>
      <c r="E98" s="448" t="s">
        <v>254</v>
      </c>
      <c r="F98" s="367"/>
      <c r="G98" s="449">
        <v>395594.84</v>
      </c>
      <c r="H98" s="449">
        <v>392057.2</v>
      </c>
      <c r="I98" s="449">
        <v>397956.1</v>
      </c>
      <c r="J98" s="449"/>
      <c r="K98" s="450">
        <v>166</v>
      </c>
      <c r="L98" s="450">
        <v>165</v>
      </c>
      <c r="M98" s="450">
        <v>164</v>
      </c>
      <c r="N98" s="369"/>
      <c r="O98" s="451" t="s">
        <v>254</v>
      </c>
      <c r="P98" s="48"/>
      <c r="Q98" s="452" t="s">
        <v>251</v>
      </c>
      <c r="R98" s="202"/>
      <c r="S98" s="454">
        <v>511348.4762556684</v>
      </c>
      <c r="T98" s="454">
        <v>463949.3221025424</v>
      </c>
      <c r="U98" s="454">
        <v>518171.2692910126</v>
      </c>
      <c r="V98" s="50">
        <f t="shared" si="1"/>
        <v>1493469.0676492234</v>
      </c>
      <c r="X98"/>
      <c r="Y98"/>
      <c r="Z98"/>
      <c r="AA98"/>
      <c r="AB98"/>
    </row>
    <row r="99" spans="1:28" s="7" customFormat="1" ht="12.75">
      <c r="A99" s="446" t="s">
        <v>185</v>
      </c>
      <c r="B99" s="453" t="s">
        <v>281</v>
      </c>
      <c r="C99" s="447" t="s">
        <v>255</v>
      </c>
      <c r="D99" s="364"/>
      <c r="E99" s="448" t="s">
        <v>255</v>
      </c>
      <c r="F99" s="367"/>
      <c r="G99" s="449">
        <v>265728.74</v>
      </c>
      <c r="H99" s="449">
        <v>265728.74</v>
      </c>
      <c r="I99" s="449">
        <v>267166.2</v>
      </c>
      <c r="J99" s="449"/>
      <c r="K99" s="450">
        <v>14</v>
      </c>
      <c r="L99" s="450">
        <v>14</v>
      </c>
      <c r="M99" s="450">
        <v>14</v>
      </c>
      <c r="N99" s="369"/>
      <c r="O99" s="451" t="s">
        <v>252</v>
      </c>
      <c r="P99" s="48"/>
      <c r="Q99" s="452" t="s">
        <v>251</v>
      </c>
      <c r="R99" s="202"/>
      <c r="S99" s="454">
        <v>343482.70643858414</v>
      </c>
      <c r="T99" s="454">
        <v>314455.8212071166</v>
      </c>
      <c r="U99" s="454">
        <v>349039.30901778355</v>
      </c>
      <c r="V99" s="50">
        <f t="shared" si="1"/>
        <v>1006977.8366634843</v>
      </c>
      <c r="X99"/>
      <c r="Y99"/>
      <c r="Z99"/>
      <c r="AA99"/>
      <c r="AB99"/>
    </row>
    <row r="100" spans="1:28" s="7" customFormat="1" ht="12.75">
      <c r="A100" s="446" t="s">
        <v>185</v>
      </c>
      <c r="B100" s="453" t="s">
        <v>282</v>
      </c>
      <c r="C100" s="447" t="s">
        <v>249</v>
      </c>
      <c r="D100" s="364"/>
      <c r="E100" s="448" t="s">
        <v>249</v>
      </c>
      <c r="F100" s="367"/>
      <c r="G100" s="449">
        <v>26787.5</v>
      </c>
      <c r="H100" s="449">
        <v>23029.5</v>
      </c>
      <c r="I100" s="449">
        <v>23029.5</v>
      </c>
      <c r="J100" s="449"/>
      <c r="K100" s="450">
        <v>6</v>
      </c>
      <c r="L100" s="450">
        <v>6</v>
      </c>
      <c r="M100" s="450">
        <v>6</v>
      </c>
      <c r="N100" s="369"/>
      <c r="O100" s="451" t="s">
        <v>250</v>
      </c>
      <c r="P100" s="48"/>
      <c r="Q100" s="452" t="s">
        <v>251</v>
      </c>
      <c r="R100" s="202"/>
      <c r="S100" s="454">
        <v>34625.697614505574</v>
      </c>
      <c r="T100" s="454">
        <v>27252.454267796893</v>
      </c>
      <c r="U100" s="454">
        <v>31837.638503736787</v>
      </c>
      <c r="V100" s="50">
        <f t="shared" si="1"/>
        <v>93715.79038603925</v>
      </c>
      <c r="X100"/>
      <c r="Y100"/>
      <c r="Z100"/>
      <c r="AA100"/>
      <c r="AB100"/>
    </row>
    <row r="101" spans="1:28" s="7" customFormat="1" ht="12.75">
      <c r="A101" s="446" t="s">
        <v>185</v>
      </c>
      <c r="B101" s="453" t="s">
        <v>282</v>
      </c>
      <c r="C101" s="447" t="s">
        <v>252</v>
      </c>
      <c r="D101" s="364"/>
      <c r="E101" s="448" t="s">
        <v>252</v>
      </c>
      <c r="F101" s="367"/>
      <c r="G101" s="449">
        <v>90235.64</v>
      </c>
      <c r="H101" s="449">
        <v>90235.64</v>
      </c>
      <c r="I101" s="449">
        <v>90522.62</v>
      </c>
      <c r="J101" s="449"/>
      <c r="K101" s="450">
        <v>8</v>
      </c>
      <c r="L101" s="450">
        <v>8</v>
      </c>
      <c r="M101" s="450">
        <v>8</v>
      </c>
      <c r="N101" s="369"/>
      <c r="O101" s="451" t="s">
        <v>252</v>
      </c>
      <c r="P101" s="48"/>
      <c r="Q101" s="452" t="s">
        <v>251</v>
      </c>
      <c r="R101" s="202"/>
      <c r="S101" s="454">
        <v>116639.17814993502</v>
      </c>
      <c r="T101" s="454">
        <v>106782.28586922791</v>
      </c>
      <c r="U101" s="454">
        <v>118438.16552501215</v>
      </c>
      <c r="V101" s="50">
        <f t="shared" si="1"/>
        <v>341859.6295441751</v>
      </c>
      <c r="X101"/>
      <c r="Y101"/>
      <c r="Z101"/>
      <c r="AA101"/>
      <c r="AB101"/>
    </row>
    <row r="102" spans="1:28" s="7" customFormat="1" ht="12.75">
      <c r="A102" s="446" t="s">
        <v>185</v>
      </c>
      <c r="B102" s="453" t="s">
        <v>282</v>
      </c>
      <c r="C102" s="447" t="s">
        <v>254</v>
      </c>
      <c r="D102" s="364"/>
      <c r="E102" s="448" t="s">
        <v>254</v>
      </c>
      <c r="F102" s="367"/>
      <c r="G102" s="449">
        <v>232739.29</v>
      </c>
      <c r="H102" s="449">
        <v>231959.71</v>
      </c>
      <c r="I102" s="449">
        <v>232582.21</v>
      </c>
      <c r="J102" s="449"/>
      <c r="K102" s="450">
        <v>72</v>
      </c>
      <c r="L102" s="450">
        <v>71</v>
      </c>
      <c r="M102" s="450">
        <v>70</v>
      </c>
      <c r="N102" s="369"/>
      <c r="O102" s="451" t="s">
        <v>254</v>
      </c>
      <c r="P102" s="48"/>
      <c r="Q102" s="452" t="s">
        <v>251</v>
      </c>
      <c r="R102" s="202"/>
      <c r="S102" s="454">
        <v>300840.3277108622</v>
      </c>
      <c r="T102" s="454">
        <v>274494.5130700376</v>
      </c>
      <c r="U102" s="454">
        <v>304747.4772216671</v>
      </c>
      <c r="V102" s="50">
        <f t="shared" si="1"/>
        <v>880082.3180025669</v>
      </c>
      <c r="X102"/>
      <c r="Y102"/>
      <c r="Z102"/>
      <c r="AA102"/>
      <c r="AB102"/>
    </row>
    <row r="103" spans="1:28" s="7" customFormat="1" ht="12.75">
      <c r="A103" s="446" t="s">
        <v>185</v>
      </c>
      <c r="B103" s="453" t="s">
        <v>282</v>
      </c>
      <c r="C103" s="447" t="s">
        <v>255</v>
      </c>
      <c r="D103" s="364"/>
      <c r="E103" s="448" t="s">
        <v>255</v>
      </c>
      <c r="F103" s="367"/>
      <c r="G103" s="449">
        <v>177629.18</v>
      </c>
      <c r="H103" s="449">
        <v>177629.18</v>
      </c>
      <c r="I103" s="449">
        <v>177629.18</v>
      </c>
      <c r="J103" s="449"/>
      <c r="K103" s="450">
        <v>10</v>
      </c>
      <c r="L103" s="450">
        <v>10</v>
      </c>
      <c r="M103" s="450">
        <v>10</v>
      </c>
      <c r="N103" s="369"/>
      <c r="O103" s="451" t="s">
        <v>252</v>
      </c>
      <c r="P103" s="48"/>
      <c r="Q103" s="452" t="s">
        <v>251</v>
      </c>
      <c r="R103" s="202"/>
      <c r="S103" s="454">
        <v>229604.63926057235</v>
      </c>
      <c r="T103" s="454">
        <v>210201.31156022768</v>
      </c>
      <c r="U103" s="454">
        <v>232899.05296295058</v>
      </c>
      <c r="V103" s="50">
        <f t="shared" si="1"/>
        <v>672705.0037837506</v>
      </c>
      <c r="X103"/>
      <c r="Y103"/>
      <c r="Z103"/>
      <c r="AA103"/>
      <c r="AB103"/>
    </row>
    <row r="104" spans="1:28" s="7" customFormat="1" ht="12.75">
      <c r="A104" s="446" t="s">
        <v>185</v>
      </c>
      <c r="B104" s="453" t="s">
        <v>283</v>
      </c>
      <c r="C104" s="447" t="s">
        <v>252</v>
      </c>
      <c r="D104" s="364"/>
      <c r="E104" s="448" t="s">
        <v>252</v>
      </c>
      <c r="F104" s="367"/>
      <c r="G104" s="449">
        <v>25567.82</v>
      </c>
      <c r="H104" s="449">
        <v>25567.82</v>
      </c>
      <c r="I104" s="449">
        <v>35230.78</v>
      </c>
      <c r="J104" s="449"/>
      <c r="K104" s="450">
        <v>2</v>
      </c>
      <c r="L104" s="450">
        <v>2</v>
      </c>
      <c r="M104" s="450">
        <v>3</v>
      </c>
      <c r="N104" s="369"/>
      <c r="O104" s="451" t="s">
        <v>252</v>
      </c>
      <c r="P104" s="48"/>
      <c r="Q104" s="452" t="s">
        <v>251</v>
      </c>
      <c r="R104" s="202"/>
      <c r="S104" s="454">
        <v>33049.13127324715</v>
      </c>
      <c r="T104" s="454">
        <v>30256.22984768505</v>
      </c>
      <c r="U104" s="454">
        <v>37746.53358530475</v>
      </c>
      <c r="V104" s="50">
        <f t="shared" si="1"/>
        <v>101051.89470623696</v>
      </c>
      <c r="X104"/>
      <c r="Y104"/>
      <c r="Z104"/>
      <c r="AA104"/>
      <c r="AB104"/>
    </row>
    <row r="105" spans="1:28" s="7" customFormat="1" ht="12.75">
      <c r="A105" s="446" t="s">
        <v>185</v>
      </c>
      <c r="B105" s="453" t="s">
        <v>283</v>
      </c>
      <c r="C105" s="447" t="s">
        <v>254</v>
      </c>
      <c r="D105" s="364"/>
      <c r="E105" s="448" t="s">
        <v>254</v>
      </c>
      <c r="F105" s="367"/>
      <c r="G105" s="449">
        <v>304109.95</v>
      </c>
      <c r="H105" s="449">
        <v>304437.79</v>
      </c>
      <c r="I105" s="449">
        <v>331587.73</v>
      </c>
      <c r="J105" s="449"/>
      <c r="K105" s="450">
        <v>126</v>
      </c>
      <c r="L105" s="450">
        <v>126</v>
      </c>
      <c r="M105" s="450">
        <v>126</v>
      </c>
      <c r="N105" s="369"/>
      <c r="O105" s="451" t="s">
        <v>254</v>
      </c>
      <c r="P105" s="48"/>
      <c r="Q105" s="452" t="s">
        <v>251</v>
      </c>
      <c r="R105" s="202"/>
      <c r="S105" s="454">
        <v>393094.50938917074</v>
      </c>
      <c r="T105" s="454">
        <v>360263.0082878115</v>
      </c>
      <c r="U105" s="454">
        <v>410887.1838509836</v>
      </c>
      <c r="V105" s="50">
        <f t="shared" si="1"/>
        <v>1164244.7015279657</v>
      </c>
      <c r="X105"/>
      <c r="Y105"/>
      <c r="Z105"/>
      <c r="AA105"/>
      <c r="AB105"/>
    </row>
    <row r="106" spans="1:28" s="7" customFormat="1" ht="12.75">
      <c r="A106" s="446" t="s">
        <v>185</v>
      </c>
      <c r="B106" s="453" t="s">
        <v>283</v>
      </c>
      <c r="C106" s="447" t="s">
        <v>255</v>
      </c>
      <c r="D106" s="364"/>
      <c r="E106" s="448" t="s">
        <v>255</v>
      </c>
      <c r="F106" s="367"/>
      <c r="G106" s="449">
        <v>442391.89</v>
      </c>
      <c r="H106" s="449">
        <v>439021.8</v>
      </c>
      <c r="I106" s="449">
        <v>446727.3</v>
      </c>
      <c r="J106" s="449"/>
      <c r="K106" s="450">
        <v>26</v>
      </c>
      <c r="L106" s="450">
        <v>26</v>
      </c>
      <c r="M106" s="450">
        <v>26</v>
      </c>
      <c r="N106" s="369"/>
      <c r="O106" s="451" t="s">
        <v>252</v>
      </c>
      <c r="P106" s="48"/>
      <c r="Q106" s="452" t="s">
        <v>251</v>
      </c>
      <c r="R106" s="202"/>
      <c r="S106" s="454">
        <v>571838.6490060518</v>
      </c>
      <c r="T106" s="454">
        <v>511965.6507918788</v>
      </c>
      <c r="U106" s="454">
        <v>577673.1983743504</v>
      </c>
      <c r="V106" s="50">
        <f t="shared" si="1"/>
        <v>1661477.4981722813</v>
      </c>
      <c r="X106"/>
      <c r="Y106"/>
      <c r="Z106"/>
      <c r="AA106"/>
      <c r="AB106"/>
    </row>
    <row r="107" spans="1:28" s="7" customFormat="1" ht="12.75">
      <c r="A107" s="446" t="s">
        <v>185</v>
      </c>
      <c r="B107" s="453" t="s">
        <v>284</v>
      </c>
      <c r="C107" s="447" t="s">
        <v>249</v>
      </c>
      <c r="D107" s="364"/>
      <c r="E107" s="448" t="s">
        <v>249</v>
      </c>
      <c r="F107" s="367"/>
      <c r="G107" s="449">
        <v>33160.2</v>
      </c>
      <c r="H107" s="449">
        <v>33160.2</v>
      </c>
      <c r="I107" s="449">
        <v>33219.59</v>
      </c>
      <c r="J107" s="449"/>
      <c r="K107" s="450">
        <v>8</v>
      </c>
      <c r="L107" s="450">
        <v>8</v>
      </c>
      <c r="M107" s="450">
        <v>8</v>
      </c>
      <c r="N107" s="369"/>
      <c r="O107" s="451" t="s">
        <v>250</v>
      </c>
      <c r="P107" s="48"/>
      <c r="Q107" s="452" t="s">
        <v>251</v>
      </c>
      <c r="R107" s="202"/>
      <c r="S107" s="454">
        <v>42863.09129394411</v>
      </c>
      <c r="T107" s="454">
        <v>39240.836058576984</v>
      </c>
      <c r="U107" s="454">
        <v>43504.05603955681</v>
      </c>
      <c r="V107" s="50">
        <f t="shared" si="1"/>
        <v>125607.9833920779</v>
      </c>
      <c r="X107"/>
      <c r="Y107"/>
      <c r="Z107"/>
      <c r="AA107"/>
      <c r="AB107"/>
    </row>
    <row r="108" spans="1:28" s="7" customFormat="1" ht="12.75">
      <c r="A108" s="446" t="s">
        <v>185</v>
      </c>
      <c r="B108" s="453" t="s">
        <v>284</v>
      </c>
      <c r="C108" s="447" t="s">
        <v>252</v>
      </c>
      <c r="D108" s="364"/>
      <c r="E108" s="448" t="s">
        <v>252</v>
      </c>
      <c r="F108" s="367"/>
      <c r="G108" s="449">
        <v>41561.28</v>
      </c>
      <c r="H108" s="449">
        <v>41561.28</v>
      </c>
      <c r="I108" s="449">
        <v>42941.28</v>
      </c>
      <c r="J108" s="449"/>
      <c r="K108" s="450">
        <v>4</v>
      </c>
      <c r="L108" s="450">
        <v>4</v>
      </c>
      <c r="M108" s="450">
        <v>4</v>
      </c>
      <c r="N108" s="369"/>
      <c r="O108" s="451" t="s">
        <v>252</v>
      </c>
      <c r="P108" s="48"/>
      <c r="Q108" s="452" t="s">
        <v>251</v>
      </c>
      <c r="R108" s="202"/>
      <c r="S108" s="454">
        <v>53722.382221252396</v>
      </c>
      <c r="T108" s="454">
        <v>49182.43481235379</v>
      </c>
      <c r="U108" s="454">
        <v>55096.3322371413</v>
      </c>
      <c r="V108" s="50">
        <f t="shared" si="1"/>
        <v>158001.1492707475</v>
      </c>
      <c r="X108"/>
      <c r="Y108"/>
      <c r="Z108"/>
      <c r="AA108"/>
      <c r="AB108"/>
    </row>
    <row r="109" spans="1:28" s="7" customFormat="1" ht="12.75">
      <c r="A109" s="446" t="s">
        <v>185</v>
      </c>
      <c r="B109" s="453" t="s">
        <v>284</v>
      </c>
      <c r="C109" s="447" t="s">
        <v>254</v>
      </c>
      <c r="D109" s="364"/>
      <c r="E109" s="448" t="s">
        <v>254</v>
      </c>
      <c r="F109" s="367"/>
      <c r="G109" s="449">
        <v>149003.53</v>
      </c>
      <c r="H109" s="449">
        <v>151577.55</v>
      </c>
      <c r="I109" s="449">
        <v>149938.1</v>
      </c>
      <c r="J109" s="449"/>
      <c r="K109" s="450">
        <v>79</v>
      </c>
      <c r="L109" s="450">
        <v>80</v>
      </c>
      <c r="M109" s="450">
        <v>79</v>
      </c>
      <c r="N109" s="369"/>
      <c r="O109" s="451" t="s">
        <v>254</v>
      </c>
      <c r="P109" s="48"/>
      <c r="Q109" s="452" t="s">
        <v>251</v>
      </c>
      <c r="R109" s="202"/>
      <c r="S109" s="454">
        <v>191951.47617109382</v>
      </c>
      <c r="T109" s="454">
        <v>179372.55474064554</v>
      </c>
      <c r="U109" s="454">
        <v>196679.60630106356</v>
      </c>
      <c r="V109" s="50">
        <f t="shared" si="1"/>
        <v>568003.6372128029</v>
      </c>
      <c r="X109"/>
      <c r="Y109"/>
      <c r="Z109"/>
      <c r="AA109"/>
      <c r="AB109"/>
    </row>
    <row r="110" spans="1:28" s="7" customFormat="1" ht="12.75">
      <c r="A110" s="446" t="s">
        <v>185</v>
      </c>
      <c r="B110" s="453" t="s">
        <v>284</v>
      </c>
      <c r="C110" s="447" t="s">
        <v>255</v>
      </c>
      <c r="D110" s="364"/>
      <c r="E110" s="448" t="s">
        <v>255</v>
      </c>
      <c r="F110" s="367"/>
      <c r="G110" s="449">
        <v>770430.68</v>
      </c>
      <c r="H110" s="449">
        <v>770531.52</v>
      </c>
      <c r="I110" s="449">
        <v>787692.36</v>
      </c>
      <c r="J110" s="449"/>
      <c r="K110" s="450">
        <v>38</v>
      </c>
      <c r="L110" s="450">
        <v>38</v>
      </c>
      <c r="M110" s="450">
        <v>38</v>
      </c>
      <c r="N110" s="369"/>
      <c r="O110" s="451" t="s">
        <v>252</v>
      </c>
      <c r="P110" s="48"/>
      <c r="Q110" s="452" t="s">
        <v>251</v>
      </c>
      <c r="R110" s="202"/>
      <c r="S110" s="454">
        <v>995863.733406175</v>
      </c>
      <c r="T110" s="454">
        <v>911825.0509431829</v>
      </c>
      <c r="U110" s="454">
        <v>1017740.8946395263</v>
      </c>
      <c r="V110" s="50">
        <f t="shared" si="1"/>
        <v>2925429.678988884</v>
      </c>
      <c r="X110"/>
      <c r="Y110"/>
      <c r="Z110"/>
      <c r="AA110"/>
      <c r="AB110"/>
    </row>
    <row r="111" spans="1:28" s="7" customFormat="1" ht="12.75">
      <c r="A111" s="446" t="s">
        <v>185</v>
      </c>
      <c r="B111" s="453" t="s">
        <v>285</v>
      </c>
      <c r="C111" s="447" t="s">
        <v>249</v>
      </c>
      <c r="D111" s="364"/>
      <c r="E111" s="448" t="s">
        <v>249</v>
      </c>
      <c r="F111" s="367"/>
      <c r="G111" s="449">
        <v>39635.78</v>
      </c>
      <c r="H111" s="449">
        <v>41692.08</v>
      </c>
      <c r="I111" s="449">
        <v>41841.03</v>
      </c>
      <c r="J111" s="449"/>
      <c r="K111" s="450">
        <v>10</v>
      </c>
      <c r="L111" s="450">
        <v>11</v>
      </c>
      <c r="M111" s="450">
        <v>11</v>
      </c>
      <c r="N111" s="369"/>
      <c r="O111" s="451" t="s">
        <v>250</v>
      </c>
      <c r="P111" s="48"/>
      <c r="Q111" s="452" t="s">
        <v>251</v>
      </c>
      <c r="R111" s="202"/>
      <c r="S111" s="454">
        <v>51233.46833392694</v>
      </c>
      <c r="T111" s="454">
        <v>49337.21980630624</v>
      </c>
      <c r="U111" s="454">
        <v>53831.09133213704</v>
      </c>
      <c r="V111" s="50">
        <f t="shared" si="1"/>
        <v>154401.77947237022</v>
      </c>
      <c r="X111"/>
      <c r="Y111"/>
      <c r="Z111"/>
      <c r="AA111"/>
      <c r="AB111"/>
    </row>
    <row r="112" spans="1:28" s="7" customFormat="1" ht="12.75">
      <c r="A112" s="446" t="s">
        <v>185</v>
      </c>
      <c r="B112" s="453" t="s">
        <v>285</v>
      </c>
      <c r="C112" s="447" t="s">
        <v>252</v>
      </c>
      <c r="D112" s="364"/>
      <c r="E112" s="448" t="s">
        <v>252</v>
      </c>
      <c r="F112" s="367"/>
      <c r="G112" s="449">
        <v>71076.86</v>
      </c>
      <c r="H112" s="449">
        <v>71207.3</v>
      </c>
      <c r="I112" s="449">
        <v>71337.74</v>
      </c>
      <c r="J112" s="449"/>
      <c r="K112" s="450">
        <v>8</v>
      </c>
      <c r="L112" s="450">
        <v>8</v>
      </c>
      <c r="M112" s="450">
        <v>8</v>
      </c>
      <c r="N112" s="369"/>
      <c r="O112" s="451" t="s">
        <v>252</v>
      </c>
      <c r="P112" s="48"/>
      <c r="Q112" s="452" t="s">
        <v>251</v>
      </c>
      <c r="R112" s="202"/>
      <c r="S112" s="454">
        <v>91874.41387768724</v>
      </c>
      <c r="T112" s="454">
        <v>84264.69036597815</v>
      </c>
      <c r="U112" s="454">
        <v>93363.67332241645</v>
      </c>
      <c r="V112" s="50">
        <f t="shared" si="1"/>
        <v>269502.77756608184</v>
      </c>
      <c r="X112"/>
      <c r="Y112"/>
      <c r="Z112"/>
      <c r="AA112"/>
      <c r="AB112"/>
    </row>
    <row r="113" spans="1:28" s="7" customFormat="1" ht="12.75">
      <c r="A113" s="446" t="s">
        <v>185</v>
      </c>
      <c r="B113" s="453" t="s">
        <v>285</v>
      </c>
      <c r="C113" s="447" t="s">
        <v>254</v>
      </c>
      <c r="D113" s="364"/>
      <c r="E113" s="448" t="s">
        <v>254</v>
      </c>
      <c r="F113" s="367"/>
      <c r="G113" s="449">
        <v>171772.59</v>
      </c>
      <c r="H113" s="449">
        <v>169887.41</v>
      </c>
      <c r="I113" s="449">
        <v>169973.24</v>
      </c>
      <c r="J113" s="449"/>
      <c r="K113" s="450">
        <v>69</v>
      </c>
      <c r="L113" s="450">
        <v>69</v>
      </c>
      <c r="M113" s="450">
        <v>68</v>
      </c>
      <c r="N113" s="369"/>
      <c r="O113" s="451" t="s">
        <v>254</v>
      </c>
      <c r="P113" s="48"/>
      <c r="Q113" s="452" t="s">
        <v>251</v>
      </c>
      <c r="R113" s="202"/>
      <c r="S113" s="454">
        <v>222034.37274103388</v>
      </c>
      <c r="T113" s="454">
        <v>201039.92147894923</v>
      </c>
      <c r="U113" s="454">
        <v>223609.83906729362</v>
      </c>
      <c r="V113" s="50">
        <f t="shared" si="1"/>
        <v>646684.1332872767</v>
      </c>
      <c r="X113"/>
      <c r="Y113"/>
      <c r="Z113"/>
      <c r="AA113"/>
      <c r="AB113"/>
    </row>
    <row r="114" spans="1:28" s="7" customFormat="1" ht="12.75">
      <c r="A114" s="446" t="s">
        <v>185</v>
      </c>
      <c r="B114" s="453" t="s">
        <v>285</v>
      </c>
      <c r="C114" s="447" t="s">
        <v>255</v>
      </c>
      <c r="D114" s="364"/>
      <c r="E114" s="448" t="s">
        <v>255</v>
      </c>
      <c r="F114" s="367"/>
      <c r="G114" s="449">
        <v>829231.64</v>
      </c>
      <c r="H114" s="449">
        <v>827410.8</v>
      </c>
      <c r="I114" s="449">
        <v>914081.47</v>
      </c>
      <c r="J114" s="449"/>
      <c r="K114" s="450">
        <v>44</v>
      </c>
      <c r="L114" s="450">
        <v>44</v>
      </c>
      <c r="M114" s="450">
        <v>44</v>
      </c>
      <c r="N114" s="369"/>
      <c r="O114" s="451" t="s">
        <v>252</v>
      </c>
      <c r="P114" s="48"/>
      <c r="Q114" s="452" t="s">
        <v>251</v>
      </c>
      <c r="R114" s="202"/>
      <c r="S114" s="454">
        <v>1071870.2386941875</v>
      </c>
      <c r="T114" s="454">
        <v>979134.3705977658</v>
      </c>
      <c r="U114" s="454">
        <v>1123537.5555379158</v>
      </c>
      <c r="V114" s="50">
        <f t="shared" si="1"/>
        <v>3174542.164829869</v>
      </c>
      <c r="X114"/>
      <c r="Y114"/>
      <c r="Z114"/>
      <c r="AA114"/>
      <c r="AB114"/>
    </row>
    <row r="115" spans="1:28" s="7" customFormat="1" ht="12.75">
      <c r="A115" s="446" t="s">
        <v>185</v>
      </c>
      <c r="B115" s="453" t="s">
        <v>286</v>
      </c>
      <c r="C115" s="447" t="s">
        <v>249</v>
      </c>
      <c r="D115" s="364"/>
      <c r="E115" s="448" t="s">
        <v>249</v>
      </c>
      <c r="F115" s="367"/>
      <c r="G115" s="449">
        <v>6665.09</v>
      </c>
      <c r="H115" s="449">
        <v>6699.76</v>
      </c>
      <c r="I115" s="449">
        <v>6699.76</v>
      </c>
      <c r="J115" s="449"/>
      <c r="K115" s="450">
        <v>2</v>
      </c>
      <c r="L115" s="450">
        <v>2</v>
      </c>
      <c r="M115" s="450">
        <v>2</v>
      </c>
      <c r="N115" s="369"/>
      <c r="O115" s="451" t="s">
        <v>250</v>
      </c>
      <c r="P115" s="48"/>
      <c r="Q115" s="452" t="s">
        <v>251</v>
      </c>
      <c r="R115" s="202"/>
      <c r="S115" s="454">
        <v>8615.33890484237</v>
      </c>
      <c r="T115" s="454">
        <v>7928.305130602703</v>
      </c>
      <c r="U115" s="454">
        <v>8769.25864521236</v>
      </c>
      <c r="V115" s="50">
        <f aca="true" t="shared" si="2" ref="V115:V178">S115+T115+U115</f>
        <v>25312.902680657433</v>
      </c>
      <c r="X115"/>
      <c r="Y115"/>
      <c r="Z115"/>
      <c r="AA115"/>
      <c r="AB115"/>
    </row>
    <row r="116" spans="1:28" s="7" customFormat="1" ht="12.75">
      <c r="A116" s="446" t="s">
        <v>185</v>
      </c>
      <c r="B116" s="453" t="s">
        <v>286</v>
      </c>
      <c r="C116" s="447" t="s">
        <v>252</v>
      </c>
      <c r="D116" s="364"/>
      <c r="E116" s="448" t="s">
        <v>252</v>
      </c>
      <c r="F116" s="367"/>
      <c r="G116" s="449">
        <v>89383.94</v>
      </c>
      <c r="H116" s="449">
        <v>89383.94</v>
      </c>
      <c r="I116" s="449">
        <v>89502.52</v>
      </c>
      <c r="J116" s="449"/>
      <c r="K116" s="450">
        <v>8</v>
      </c>
      <c r="L116" s="450">
        <v>8</v>
      </c>
      <c r="M116" s="450">
        <v>8</v>
      </c>
      <c r="N116" s="369"/>
      <c r="O116" s="451" t="s">
        <v>252</v>
      </c>
      <c r="P116" s="48"/>
      <c r="Q116" s="452" t="s">
        <v>251</v>
      </c>
      <c r="R116" s="202"/>
      <c r="S116" s="454">
        <v>115538.26516222529</v>
      </c>
      <c r="T116" s="454">
        <v>105774.40835126693</v>
      </c>
      <c r="U116" s="454">
        <v>117247.85702062378</v>
      </c>
      <c r="V116" s="50">
        <f t="shared" si="2"/>
        <v>338560.53053411597</v>
      </c>
      <c r="X116"/>
      <c r="Y116"/>
      <c r="Z116"/>
      <c r="AA116"/>
      <c r="AB116"/>
    </row>
    <row r="117" spans="1:28" s="7" customFormat="1" ht="12.75">
      <c r="A117" s="446" t="s">
        <v>185</v>
      </c>
      <c r="B117" s="453" t="s">
        <v>286</v>
      </c>
      <c r="C117" s="447" t="s">
        <v>254</v>
      </c>
      <c r="D117" s="364"/>
      <c r="E117" s="448" t="s">
        <v>254</v>
      </c>
      <c r="F117" s="367"/>
      <c r="G117" s="449">
        <v>133508.75</v>
      </c>
      <c r="H117" s="449">
        <v>133490.75</v>
      </c>
      <c r="I117" s="449">
        <v>133773.31</v>
      </c>
      <c r="J117" s="449"/>
      <c r="K117" s="450">
        <v>32</v>
      </c>
      <c r="L117" s="450">
        <v>32</v>
      </c>
      <c r="M117" s="450">
        <v>32</v>
      </c>
      <c r="N117" s="369"/>
      <c r="O117" s="451" t="s">
        <v>254</v>
      </c>
      <c r="P117" s="48"/>
      <c r="Q117" s="452" t="s">
        <v>251</v>
      </c>
      <c r="R117" s="202"/>
      <c r="S117" s="454">
        <v>172574.28301971525</v>
      </c>
      <c r="T117" s="454">
        <v>157969.15085212048</v>
      </c>
      <c r="U117" s="454">
        <v>175158.17296516357</v>
      </c>
      <c r="V117" s="50">
        <f t="shared" si="2"/>
        <v>505701.6068369993</v>
      </c>
      <c r="X117"/>
      <c r="Y117"/>
      <c r="Z117"/>
      <c r="AA117"/>
      <c r="AB117"/>
    </row>
    <row r="118" spans="1:28" s="7" customFormat="1" ht="12.75">
      <c r="A118" s="446" t="s">
        <v>185</v>
      </c>
      <c r="B118" s="453" t="s">
        <v>286</v>
      </c>
      <c r="C118" s="447" t="s">
        <v>255</v>
      </c>
      <c r="D118" s="364"/>
      <c r="E118" s="448" t="s">
        <v>255</v>
      </c>
      <c r="F118" s="367"/>
      <c r="G118" s="449">
        <v>119553.74</v>
      </c>
      <c r="H118" s="449">
        <v>119553.74</v>
      </c>
      <c r="I118" s="449">
        <v>119553.74</v>
      </c>
      <c r="J118" s="449"/>
      <c r="K118" s="450">
        <v>8</v>
      </c>
      <c r="L118" s="450">
        <v>8</v>
      </c>
      <c r="M118" s="450">
        <v>8</v>
      </c>
      <c r="N118" s="369"/>
      <c r="O118" s="451" t="s">
        <v>252</v>
      </c>
      <c r="P118" s="48"/>
      <c r="Q118" s="452" t="s">
        <v>251</v>
      </c>
      <c r="R118" s="202"/>
      <c r="S118" s="454">
        <v>154535.9458674091</v>
      </c>
      <c r="T118" s="454">
        <v>141476.49023617883</v>
      </c>
      <c r="U118" s="454">
        <v>156753.25880679523</v>
      </c>
      <c r="V118" s="50">
        <f t="shared" si="2"/>
        <v>452765.69491038314</v>
      </c>
      <c r="X118"/>
      <c r="Y118"/>
      <c r="Z118"/>
      <c r="AA118"/>
      <c r="AB118"/>
    </row>
    <row r="119" spans="1:28" s="7" customFormat="1" ht="12.75">
      <c r="A119" s="446" t="s">
        <v>185</v>
      </c>
      <c r="B119" s="453" t="s">
        <v>287</v>
      </c>
      <c r="C119" s="447" t="s">
        <v>249</v>
      </c>
      <c r="D119" s="364"/>
      <c r="E119" s="448" t="s">
        <v>249</v>
      </c>
      <c r="F119" s="367"/>
      <c r="G119" s="449">
        <v>33662.46</v>
      </c>
      <c r="H119" s="449">
        <v>33779.55</v>
      </c>
      <c r="I119" s="449">
        <v>31057.36</v>
      </c>
      <c r="J119" s="449"/>
      <c r="K119" s="450">
        <v>8</v>
      </c>
      <c r="L119" s="450">
        <v>8</v>
      </c>
      <c r="M119" s="450">
        <v>7</v>
      </c>
      <c r="N119" s="369"/>
      <c r="O119" s="451" t="s">
        <v>250</v>
      </c>
      <c r="P119" s="48"/>
      <c r="Q119" s="452" t="s">
        <v>251</v>
      </c>
      <c r="R119" s="202"/>
      <c r="S119" s="454">
        <v>43512.31585330432</v>
      </c>
      <c r="T119" s="454">
        <v>39973.757205399976</v>
      </c>
      <c r="U119" s="454">
        <v>43049.251987478</v>
      </c>
      <c r="V119" s="50">
        <f t="shared" si="2"/>
        <v>126535.32504618229</v>
      </c>
      <c r="X119"/>
      <c r="Y119"/>
      <c r="Z119"/>
      <c r="AA119"/>
      <c r="AB119"/>
    </row>
    <row r="120" spans="1:28" s="7" customFormat="1" ht="12.75">
      <c r="A120" s="446" t="s">
        <v>185</v>
      </c>
      <c r="B120" s="453" t="s">
        <v>287</v>
      </c>
      <c r="C120" s="447" t="s">
        <v>252</v>
      </c>
      <c r="D120" s="364"/>
      <c r="E120" s="448" t="s">
        <v>252</v>
      </c>
      <c r="F120" s="367"/>
      <c r="G120" s="449">
        <v>59323.98</v>
      </c>
      <c r="H120" s="449">
        <v>59487.03</v>
      </c>
      <c r="I120" s="449">
        <v>59720.66</v>
      </c>
      <c r="J120" s="449"/>
      <c r="K120" s="450">
        <v>6</v>
      </c>
      <c r="L120" s="450">
        <v>6</v>
      </c>
      <c r="M120" s="450">
        <v>6</v>
      </c>
      <c r="N120" s="369"/>
      <c r="O120" s="451" t="s">
        <v>252</v>
      </c>
      <c r="P120" s="48"/>
      <c r="Q120" s="452" t="s">
        <v>251</v>
      </c>
      <c r="R120" s="202"/>
      <c r="S120" s="454">
        <v>76682.56435908453</v>
      </c>
      <c r="T120" s="454">
        <v>70395.25671864617</v>
      </c>
      <c r="U120" s="454">
        <v>78027.45184639523</v>
      </c>
      <c r="V120" s="50">
        <f t="shared" si="2"/>
        <v>225105.2729241259</v>
      </c>
      <c r="X120"/>
      <c r="Y120"/>
      <c r="Z120"/>
      <c r="AA120"/>
      <c r="AB120"/>
    </row>
    <row r="121" spans="1:28" s="7" customFormat="1" ht="12.75">
      <c r="A121" s="446" t="s">
        <v>185</v>
      </c>
      <c r="B121" s="453" t="s">
        <v>287</v>
      </c>
      <c r="C121" s="447" t="s">
        <v>254</v>
      </c>
      <c r="D121" s="364"/>
      <c r="E121" s="448" t="s">
        <v>254</v>
      </c>
      <c r="F121" s="367"/>
      <c r="G121" s="449">
        <v>313261.71</v>
      </c>
      <c r="H121" s="449">
        <v>313753.43</v>
      </c>
      <c r="I121" s="449">
        <v>313577.85</v>
      </c>
      <c r="J121" s="449"/>
      <c r="K121" s="450">
        <v>104</v>
      </c>
      <c r="L121" s="450">
        <v>104</v>
      </c>
      <c r="M121" s="450">
        <v>104</v>
      </c>
      <c r="N121" s="369"/>
      <c r="O121" s="451" t="s">
        <v>254</v>
      </c>
      <c r="P121" s="48"/>
      <c r="Q121" s="452" t="s">
        <v>251</v>
      </c>
      <c r="R121" s="202"/>
      <c r="S121" s="454">
        <v>403881.80213235854</v>
      </c>
      <c r="T121" s="454">
        <v>371286.8712928815</v>
      </c>
      <c r="U121" s="454">
        <v>410734.71422556014</v>
      </c>
      <c r="V121" s="50">
        <f t="shared" si="2"/>
        <v>1185903.3876508002</v>
      </c>
      <c r="X121"/>
      <c r="Y121"/>
      <c r="Z121"/>
      <c r="AA121"/>
      <c r="AB121"/>
    </row>
    <row r="122" spans="1:28" s="7" customFormat="1" ht="12.75">
      <c r="A122" s="446" t="s">
        <v>185</v>
      </c>
      <c r="B122" s="453" t="s">
        <v>287</v>
      </c>
      <c r="C122" s="447" t="s">
        <v>255</v>
      </c>
      <c r="D122" s="364"/>
      <c r="E122" s="448" t="s">
        <v>255</v>
      </c>
      <c r="F122" s="367"/>
      <c r="G122" s="449">
        <v>345972.3</v>
      </c>
      <c r="H122" s="449">
        <v>345972.3</v>
      </c>
      <c r="I122" s="449">
        <v>346478.28</v>
      </c>
      <c r="J122" s="449"/>
      <c r="K122" s="450">
        <v>18</v>
      </c>
      <c r="L122" s="450">
        <v>18</v>
      </c>
      <c r="M122" s="450">
        <v>18</v>
      </c>
      <c r="N122" s="369"/>
      <c r="O122" s="451" t="s">
        <v>252</v>
      </c>
      <c r="P122" s="48"/>
      <c r="Q122" s="452" t="s">
        <v>251</v>
      </c>
      <c r="R122" s="202"/>
      <c r="S122" s="454">
        <v>447206.0566605696</v>
      </c>
      <c r="T122" s="454">
        <v>401853.5231559611</v>
      </c>
      <c r="U122" s="454">
        <v>451051.59741664</v>
      </c>
      <c r="V122" s="50">
        <f t="shared" si="2"/>
        <v>1300111.1772331707</v>
      </c>
      <c r="X122"/>
      <c r="Y122"/>
      <c r="Z122"/>
      <c r="AA122"/>
      <c r="AB122"/>
    </row>
    <row r="123" spans="1:28" s="7" customFormat="1" ht="12.75">
      <c r="A123" s="446" t="s">
        <v>185</v>
      </c>
      <c r="B123" s="453" t="s">
        <v>288</v>
      </c>
      <c r="C123" s="447" t="s">
        <v>252</v>
      </c>
      <c r="D123" s="364"/>
      <c r="E123" s="448" t="s">
        <v>252</v>
      </c>
      <c r="F123" s="367"/>
      <c r="G123" s="449">
        <v>18813.76</v>
      </c>
      <c r="H123" s="449">
        <v>18813.76</v>
      </c>
      <c r="I123" s="449">
        <v>18813.76</v>
      </c>
      <c r="J123" s="449"/>
      <c r="K123" s="450">
        <v>2</v>
      </c>
      <c r="L123" s="450">
        <v>2</v>
      </c>
      <c r="M123" s="450">
        <v>2</v>
      </c>
      <c r="N123" s="369"/>
      <c r="O123" s="451" t="s">
        <v>252</v>
      </c>
      <c r="P123" s="48"/>
      <c r="Q123" s="452" t="s">
        <v>251</v>
      </c>
      <c r="R123" s="202"/>
      <c r="S123" s="454">
        <v>24318.78916479255</v>
      </c>
      <c r="T123" s="454">
        <v>22263.66764390484</v>
      </c>
      <c r="U123" s="454">
        <v>24667.720059689746</v>
      </c>
      <c r="V123" s="50">
        <f t="shared" si="2"/>
        <v>71250.17686838713</v>
      </c>
      <c r="X123"/>
      <c r="Y123"/>
      <c r="Z123"/>
      <c r="AA123"/>
      <c r="AB123"/>
    </row>
    <row r="124" spans="1:28" s="7" customFormat="1" ht="12.75">
      <c r="A124" s="446" t="s">
        <v>185</v>
      </c>
      <c r="B124" s="453" t="s">
        <v>288</v>
      </c>
      <c r="C124" s="447" t="s">
        <v>254</v>
      </c>
      <c r="D124" s="364"/>
      <c r="E124" s="448" t="s">
        <v>254</v>
      </c>
      <c r="F124" s="367"/>
      <c r="G124" s="449">
        <v>61762.6</v>
      </c>
      <c r="H124" s="449">
        <v>61762.6</v>
      </c>
      <c r="I124" s="449">
        <v>61667.2</v>
      </c>
      <c r="J124" s="449"/>
      <c r="K124" s="450">
        <v>34</v>
      </c>
      <c r="L124" s="450">
        <v>34</v>
      </c>
      <c r="M124" s="450">
        <v>34</v>
      </c>
      <c r="N124" s="369"/>
      <c r="O124" s="451" t="s">
        <v>254</v>
      </c>
      <c r="P124" s="48"/>
      <c r="Q124" s="452" t="s">
        <v>251</v>
      </c>
      <c r="R124" s="202"/>
      <c r="S124" s="454">
        <v>79834.74051276386</v>
      </c>
      <c r="T124" s="454">
        <v>73088.10143338902</v>
      </c>
      <c r="U124" s="454">
        <v>80938.5308125912</v>
      </c>
      <c r="V124" s="50">
        <f t="shared" si="2"/>
        <v>233861.37275874408</v>
      </c>
      <c r="X124"/>
      <c r="Y124"/>
      <c r="Z124"/>
      <c r="AA124"/>
      <c r="AB124"/>
    </row>
    <row r="125" spans="1:28" s="7" customFormat="1" ht="12.75">
      <c r="A125" s="446" t="s">
        <v>185</v>
      </c>
      <c r="B125" s="453" t="s">
        <v>288</v>
      </c>
      <c r="C125" s="447" t="s">
        <v>255</v>
      </c>
      <c r="D125" s="364"/>
      <c r="E125" s="448" t="s">
        <v>255</v>
      </c>
      <c r="F125" s="367"/>
      <c r="G125" s="449">
        <v>572335.32</v>
      </c>
      <c r="H125" s="449">
        <v>572814.48</v>
      </c>
      <c r="I125" s="449">
        <v>573578.56</v>
      </c>
      <c r="J125" s="449"/>
      <c r="K125" s="450">
        <v>34</v>
      </c>
      <c r="L125" s="450">
        <v>34</v>
      </c>
      <c r="M125" s="450">
        <v>34</v>
      </c>
      <c r="N125" s="369"/>
      <c r="O125" s="451" t="s">
        <v>252</v>
      </c>
      <c r="P125" s="48"/>
      <c r="Q125" s="452" t="s">
        <v>251</v>
      </c>
      <c r="R125" s="202"/>
      <c r="S125" s="454">
        <v>739804.3760866555</v>
      </c>
      <c r="T125" s="454">
        <v>677852.33809383</v>
      </c>
      <c r="U125" s="454">
        <v>751172.0152896898</v>
      </c>
      <c r="V125" s="50">
        <f t="shared" si="2"/>
        <v>2168828.729470175</v>
      </c>
      <c r="X125"/>
      <c r="Y125"/>
      <c r="Z125"/>
      <c r="AA125"/>
      <c r="AB125"/>
    </row>
    <row r="126" spans="1:28" s="7" customFormat="1" ht="12.75">
      <c r="A126" s="446" t="s">
        <v>185</v>
      </c>
      <c r="B126" s="453" t="s">
        <v>289</v>
      </c>
      <c r="C126" s="447" t="s">
        <v>249</v>
      </c>
      <c r="D126" s="364"/>
      <c r="E126" s="448" t="s">
        <v>249</v>
      </c>
      <c r="F126" s="367"/>
      <c r="G126" s="449">
        <v>115044.8</v>
      </c>
      <c r="H126" s="449">
        <v>88589.1</v>
      </c>
      <c r="I126" s="449">
        <v>88589.1</v>
      </c>
      <c r="J126" s="449"/>
      <c r="K126" s="450">
        <v>26</v>
      </c>
      <c r="L126" s="450">
        <v>26</v>
      </c>
      <c r="M126" s="450">
        <v>26</v>
      </c>
      <c r="N126" s="369"/>
      <c r="O126" s="451" t="s">
        <v>250</v>
      </c>
      <c r="P126" s="48"/>
      <c r="Q126" s="452" t="s">
        <v>257</v>
      </c>
      <c r="R126" s="202"/>
      <c r="S126" s="454">
        <v>148707.66054769096</v>
      </c>
      <c r="T126" s="454">
        <v>104833.81733755775</v>
      </c>
      <c r="U126" s="454">
        <v>127716.36573448929</v>
      </c>
      <c r="V126" s="50">
        <f t="shared" si="2"/>
        <v>381257.843619738</v>
      </c>
      <c r="X126"/>
      <c r="Y126"/>
      <c r="Z126"/>
      <c r="AA126"/>
      <c r="AB126"/>
    </row>
    <row r="127" spans="1:28" s="7" customFormat="1" ht="12.75">
      <c r="A127" s="446" t="s">
        <v>185</v>
      </c>
      <c r="B127" s="453" t="s">
        <v>289</v>
      </c>
      <c r="C127" s="447" t="s">
        <v>252</v>
      </c>
      <c r="D127" s="364"/>
      <c r="E127" s="448" t="s">
        <v>252</v>
      </c>
      <c r="F127" s="367"/>
      <c r="G127" s="449">
        <v>138495.22</v>
      </c>
      <c r="H127" s="449">
        <v>138625.66</v>
      </c>
      <c r="I127" s="449">
        <v>138625.66</v>
      </c>
      <c r="J127" s="449"/>
      <c r="K127" s="450">
        <v>14</v>
      </c>
      <c r="L127" s="450">
        <v>14</v>
      </c>
      <c r="M127" s="450">
        <v>14</v>
      </c>
      <c r="N127" s="369"/>
      <c r="O127" s="451" t="s">
        <v>252</v>
      </c>
      <c r="P127" s="48"/>
      <c r="Q127" s="452" t="s">
        <v>257</v>
      </c>
      <c r="R127" s="202"/>
      <c r="S127" s="454">
        <v>179019.82673912926</v>
      </c>
      <c r="T127" s="454">
        <v>164045.6570699825</v>
      </c>
      <c r="U127" s="454">
        <v>181702.45721756495</v>
      </c>
      <c r="V127" s="50">
        <f t="shared" si="2"/>
        <v>524767.9410266767</v>
      </c>
      <c r="X127"/>
      <c r="Y127"/>
      <c r="Z127"/>
      <c r="AA127"/>
      <c r="AB127"/>
    </row>
    <row r="128" spans="1:28" s="7" customFormat="1" ht="12.75">
      <c r="A128" s="446" t="s">
        <v>185</v>
      </c>
      <c r="B128" s="453" t="s">
        <v>289</v>
      </c>
      <c r="C128" s="447" t="s">
        <v>253</v>
      </c>
      <c r="D128" s="364"/>
      <c r="E128" s="448" t="s">
        <v>253</v>
      </c>
      <c r="F128" s="367"/>
      <c r="G128" s="449">
        <v>113031.44</v>
      </c>
      <c r="H128" s="449">
        <v>113031.44</v>
      </c>
      <c r="I128" s="449">
        <v>113031.44</v>
      </c>
      <c r="J128" s="449"/>
      <c r="K128" s="450">
        <v>6</v>
      </c>
      <c r="L128" s="450">
        <v>6</v>
      </c>
      <c r="M128" s="450">
        <v>6</v>
      </c>
      <c r="N128" s="369"/>
      <c r="O128" s="451" t="s">
        <v>253</v>
      </c>
      <c r="P128" s="48"/>
      <c r="Q128" s="452" t="s">
        <v>257</v>
      </c>
      <c r="R128" s="202"/>
      <c r="S128" s="454">
        <v>146105.17825000954</v>
      </c>
      <c r="T128" s="454">
        <v>133758.18621434373</v>
      </c>
      <c r="U128" s="454">
        <v>148201.52483414364</v>
      </c>
      <c r="V128" s="50">
        <f t="shared" si="2"/>
        <v>428064.88929849694</v>
      </c>
      <c r="X128"/>
      <c r="Y128"/>
      <c r="Z128"/>
      <c r="AA128"/>
      <c r="AB128"/>
    </row>
    <row r="129" spans="1:28" s="7" customFormat="1" ht="12.75">
      <c r="A129" s="446" t="s">
        <v>185</v>
      </c>
      <c r="B129" s="453" t="s">
        <v>290</v>
      </c>
      <c r="C129" s="447" t="s">
        <v>249</v>
      </c>
      <c r="D129" s="364"/>
      <c r="E129" s="448" t="s">
        <v>249</v>
      </c>
      <c r="F129" s="367"/>
      <c r="G129" s="449">
        <v>33667.06</v>
      </c>
      <c r="H129" s="449">
        <v>33667.06</v>
      </c>
      <c r="I129" s="449">
        <v>33702.87</v>
      </c>
      <c r="J129" s="449"/>
      <c r="K129" s="450">
        <v>10</v>
      </c>
      <c r="L129" s="450">
        <v>10</v>
      </c>
      <c r="M129" s="450">
        <v>10</v>
      </c>
      <c r="N129" s="369"/>
      <c r="O129" s="451" t="s">
        <v>250</v>
      </c>
      <c r="P129" s="48"/>
      <c r="Q129" s="452" t="s">
        <v>257</v>
      </c>
      <c r="R129" s="202"/>
      <c r="S129" s="454">
        <v>43518.26184337531</v>
      </c>
      <c r="T129" s="454">
        <v>39840.63974385784</v>
      </c>
      <c r="U129" s="454">
        <v>44158.321444759444</v>
      </c>
      <c r="V129" s="50">
        <f t="shared" si="2"/>
        <v>127517.22303199259</v>
      </c>
      <c r="X129"/>
      <c r="Y129"/>
      <c r="Z129"/>
      <c r="AA129"/>
      <c r="AB129"/>
    </row>
    <row r="130" spans="1:28" s="7" customFormat="1" ht="12.75">
      <c r="A130" s="446" t="s">
        <v>185</v>
      </c>
      <c r="B130" s="453" t="s">
        <v>290</v>
      </c>
      <c r="C130" s="447" t="s">
        <v>252</v>
      </c>
      <c r="D130" s="364"/>
      <c r="E130" s="448" t="s">
        <v>252</v>
      </c>
      <c r="F130" s="367"/>
      <c r="G130" s="449">
        <v>47545.6</v>
      </c>
      <c r="H130" s="449">
        <v>47545.6</v>
      </c>
      <c r="I130" s="449">
        <v>47545.6</v>
      </c>
      <c r="J130" s="449"/>
      <c r="K130" s="450">
        <v>8</v>
      </c>
      <c r="L130" s="450">
        <v>8</v>
      </c>
      <c r="M130" s="450">
        <v>8</v>
      </c>
      <c r="N130" s="369"/>
      <c r="O130" s="451" t="s">
        <v>252</v>
      </c>
      <c r="P130" s="48"/>
      <c r="Q130" s="452" t="s">
        <v>257</v>
      </c>
      <c r="R130" s="202"/>
      <c r="S130" s="454">
        <v>61457.753373783904</v>
      </c>
      <c r="T130" s="454">
        <v>56264.1086274111</v>
      </c>
      <c r="U130" s="454">
        <v>62339.561622449975</v>
      </c>
      <c r="V130" s="50">
        <f t="shared" si="2"/>
        <v>180061.42362364498</v>
      </c>
      <c r="X130"/>
      <c r="Y130"/>
      <c r="Z130"/>
      <c r="AA130"/>
      <c r="AB130"/>
    </row>
    <row r="131" spans="1:28" s="7" customFormat="1" ht="12.75">
      <c r="A131" s="446" t="s">
        <v>185</v>
      </c>
      <c r="B131" s="453" t="s">
        <v>290</v>
      </c>
      <c r="C131" s="447" t="s">
        <v>254</v>
      </c>
      <c r="D131" s="364"/>
      <c r="E131" s="448" t="s">
        <v>254</v>
      </c>
      <c r="F131" s="367"/>
      <c r="G131" s="449">
        <v>258178.28</v>
      </c>
      <c r="H131" s="449">
        <v>253172.51</v>
      </c>
      <c r="I131" s="449">
        <v>249495.59</v>
      </c>
      <c r="J131" s="449"/>
      <c r="K131" s="450">
        <v>142</v>
      </c>
      <c r="L131" s="450">
        <v>138</v>
      </c>
      <c r="M131" s="450">
        <v>137</v>
      </c>
      <c r="N131" s="369"/>
      <c r="O131" s="451" t="s">
        <v>254</v>
      </c>
      <c r="P131" s="48"/>
      <c r="Q131" s="452" t="s">
        <v>257</v>
      </c>
      <c r="R131" s="202"/>
      <c r="S131" s="454">
        <v>333722.9324839255</v>
      </c>
      <c r="T131" s="454">
        <v>299597.1363094445</v>
      </c>
      <c r="U131" s="454">
        <v>332528.7008067203</v>
      </c>
      <c r="V131" s="50">
        <f t="shared" si="2"/>
        <v>965848.7696000902</v>
      </c>
      <c r="X131"/>
      <c r="Y131"/>
      <c r="Z131"/>
      <c r="AA131"/>
      <c r="AB131"/>
    </row>
    <row r="132" spans="1:28" s="7" customFormat="1" ht="12.75">
      <c r="A132" s="446" t="s">
        <v>185</v>
      </c>
      <c r="B132" s="453" t="s">
        <v>290</v>
      </c>
      <c r="C132" s="447" t="s">
        <v>255</v>
      </c>
      <c r="D132" s="364"/>
      <c r="E132" s="448" t="s">
        <v>255</v>
      </c>
      <c r="F132" s="367"/>
      <c r="G132" s="449">
        <v>1234161.31</v>
      </c>
      <c r="H132" s="449">
        <v>1235631.41</v>
      </c>
      <c r="I132" s="449">
        <v>1236387.25</v>
      </c>
      <c r="J132" s="449"/>
      <c r="K132" s="450">
        <v>68</v>
      </c>
      <c r="L132" s="450">
        <v>68</v>
      </c>
      <c r="M132" s="450">
        <v>68</v>
      </c>
      <c r="N132" s="369"/>
      <c r="O132" s="451" t="s">
        <v>252</v>
      </c>
      <c r="P132" s="48"/>
      <c r="Q132" s="452" t="s">
        <v>257</v>
      </c>
      <c r="R132" s="202"/>
      <c r="S132" s="454">
        <v>1595284.977231249</v>
      </c>
      <c r="T132" s="454">
        <v>1462211.0116536787</v>
      </c>
      <c r="U132" s="454">
        <v>1619789.8061629597</v>
      </c>
      <c r="V132" s="50">
        <f t="shared" si="2"/>
        <v>4677285.795047888</v>
      </c>
      <c r="X132"/>
      <c r="Y132"/>
      <c r="Z132"/>
      <c r="AA132"/>
      <c r="AB132"/>
    </row>
    <row r="133" spans="1:28" s="7" customFormat="1" ht="12.75">
      <c r="A133" s="446" t="s">
        <v>185</v>
      </c>
      <c r="B133" s="453" t="s">
        <v>291</v>
      </c>
      <c r="C133" s="447" t="s">
        <v>254</v>
      </c>
      <c r="D133" s="364"/>
      <c r="E133" s="448" t="s">
        <v>254</v>
      </c>
      <c r="F133" s="367"/>
      <c r="G133" s="449">
        <v>222781.34</v>
      </c>
      <c r="H133" s="449">
        <v>226589.74</v>
      </c>
      <c r="I133" s="449">
        <v>218876.57</v>
      </c>
      <c r="J133" s="449"/>
      <c r="K133" s="450">
        <v>73</v>
      </c>
      <c r="L133" s="450">
        <v>74</v>
      </c>
      <c r="M133" s="450">
        <v>73</v>
      </c>
      <c r="N133" s="369"/>
      <c r="O133" s="451" t="s">
        <v>254</v>
      </c>
      <c r="P133" s="48"/>
      <c r="Q133" s="452" t="s">
        <v>257</v>
      </c>
      <c r="R133" s="202"/>
      <c r="S133" s="454">
        <v>287968.61644402635</v>
      </c>
      <c r="T133" s="454">
        <v>268139.8435442362</v>
      </c>
      <c r="U133" s="454">
        <v>292058.32966129633</v>
      </c>
      <c r="V133" s="50">
        <f t="shared" si="2"/>
        <v>848166.7896495588</v>
      </c>
      <c r="X133"/>
      <c r="Y133"/>
      <c r="Z133"/>
      <c r="AA133"/>
      <c r="AB133"/>
    </row>
    <row r="134" spans="1:28" s="7" customFormat="1" ht="12.75">
      <c r="A134" s="446" t="s">
        <v>185</v>
      </c>
      <c r="B134" s="453" t="s">
        <v>291</v>
      </c>
      <c r="C134" s="447" t="s">
        <v>255</v>
      </c>
      <c r="D134" s="364"/>
      <c r="E134" s="448" t="s">
        <v>255</v>
      </c>
      <c r="F134" s="367"/>
      <c r="G134" s="449">
        <v>944378.88</v>
      </c>
      <c r="H134" s="449">
        <v>944618.47</v>
      </c>
      <c r="I134" s="449">
        <v>973197.62</v>
      </c>
      <c r="J134" s="449"/>
      <c r="K134" s="450">
        <v>56</v>
      </c>
      <c r="L134" s="450">
        <v>56</v>
      </c>
      <c r="M134" s="450">
        <v>58</v>
      </c>
      <c r="N134" s="369"/>
      <c r="O134" s="451" t="s">
        <v>252</v>
      </c>
      <c r="P134" s="48"/>
      <c r="Q134" s="452" t="s">
        <v>257</v>
      </c>
      <c r="R134" s="202"/>
      <c r="S134" s="454">
        <v>1220710.3138555465</v>
      </c>
      <c r="T134" s="454">
        <v>1117834.5884275069</v>
      </c>
      <c r="U134" s="454">
        <v>1250925.2851142301</v>
      </c>
      <c r="V134" s="50">
        <f t="shared" si="2"/>
        <v>3589470.1873972835</v>
      </c>
      <c r="X134"/>
      <c r="Y134"/>
      <c r="Z134"/>
      <c r="AA134"/>
      <c r="AB134"/>
    </row>
    <row r="135" spans="1:28" s="7" customFormat="1" ht="12.75">
      <c r="A135" s="446" t="s">
        <v>185</v>
      </c>
      <c r="B135" s="453" t="s">
        <v>292</v>
      </c>
      <c r="C135" s="447" t="s">
        <v>249</v>
      </c>
      <c r="D135" s="364"/>
      <c r="E135" s="448" t="s">
        <v>249</v>
      </c>
      <c r="F135" s="367"/>
      <c r="G135" s="449">
        <v>11729.56</v>
      </c>
      <c r="H135" s="449">
        <v>11729.56</v>
      </c>
      <c r="I135" s="449">
        <v>11729.56</v>
      </c>
      <c r="J135" s="449"/>
      <c r="K135" s="450">
        <v>4</v>
      </c>
      <c r="L135" s="450">
        <v>4</v>
      </c>
      <c r="M135" s="450">
        <v>4</v>
      </c>
      <c r="N135" s="369"/>
      <c r="O135" s="451" t="s">
        <v>250</v>
      </c>
      <c r="P135" s="48"/>
      <c r="Q135" s="452" t="s">
        <v>257</v>
      </c>
      <c r="R135" s="202"/>
      <c r="S135" s="454">
        <v>15161.705934155858</v>
      </c>
      <c r="T135" s="454">
        <v>13880.427168691449</v>
      </c>
      <c r="U135" s="454">
        <v>15379.249150798907</v>
      </c>
      <c r="V135" s="50">
        <f t="shared" si="2"/>
        <v>44421.38225364621</v>
      </c>
      <c r="X135"/>
      <c r="Y135"/>
      <c r="Z135"/>
      <c r="AA135"/>
      <c r="AB135"/>
    </row>
    <row r="136" spans="1:28" s="7" customFormat="1" ht="12.75">
      <c r="A136" s="446" t="s">
        <v>185</v>
      </c>
      <c r="B136" s="453" t="s">
        <v>292</v>
      </c>
      <c r="C136" s="447" t="s">
        <v>252</v>
      </c>
      <c r="D136" s="364"/>
      <c r="E136" s="448" t="s">
        <v>252</v>
      </c>
      <c r="F136" s="367"/>
      <c r="G136" s="449">
        <v>19639.9</v>
      </c>
      <c r="H136" s="449">
        <v>19639.9</v>
      </c>
      <c r="I136" s="449">
        <v>19639.9</v>
      </c>
      <c r="J136" s="449"/>
      <c r="K136" s="450">
        <v>2</v>
      </c>
      <c r="L136" s="450">
        <v>2</v>
      </c>
      <c r="M136" s="450">
        <v>2</v>
      </c>
      <c r="N136" s="369"/>
      <c r="O136" s="451" t="s">
        <v>252</v>
      </c>
      <c r="P136" s="48"/>
      <c r="Q136" s="452" t="s">
        <v>257</v>
      </c>
      <c r="R136" s="202"/>
      <c r="S136" s="454">
        <v>25386.663129412158</v>
      </c>
      <c r="T136" s="454">
        <v>23241.29818598338</v>
      </c>
      <c r="U136" s="454">
        <v>25750.916095469518</v>
      </c>
      <c r="V136" s="50">
        <f t="shared" si="2"/>
        <v>74378.87741086507</v>
      </c>
      <c r="X136"/>
      <c r="Y136"/>
      <c r="Z136"/>
      <c r="AA136"/>
      <c r="AB136"/>
    </row>
    <row r="137" spans="1:28" s="7" customFormat="1" ht="12.75">
      <c r="A137" s="446" t="s">
        <v>185</v>
      </c>
      <c r="B137" s="453" t="s">
        <v>292</v>
      </c>
      <c r="C137" s="447" t="s">
        <v>254</v>
      </c>
      <c r="D137" s="364"/>
      <c r="E137" s="448" t="s">
        <v>254</v>
      </c>
      <c r="F137" s="367"/>
      <c r="G137" s="449">
        <v>59940.59</v>
      </c>
      <c r="H137" s="449">
        <v>57627.87</v>
      </c>
      <c r="I137" s="449">
        <v>57412.67</v>
      </c>
      <c r="J137" s="449"/>
      <c r="K137" s="450">
        <v>28</v>
      </c>
      <c r="L137" s="450">
        <v>27</v>
      </c>
      <c r="M137" s="450">
        <v>26</v>
      </c>
      <c r="N137" s="369"/>
      <c r="O137" s="451" t="s">
        <v>254</v>
      </c>
      <c r="P137" s="48"/>
      <c r="Q137" s="452" t="s">
        <v>257</v>
      </c>
      <c r="R137" s="202"/>
      <c r="S137" s="454">
        <v>77479.59847597039</v>
      </c>
      <c r="T137" s="454">
        <v>68195.17973579734</v>
      </c>
      <c r="U137" s="454">
        <v>76475.68465081193</v>
      </c>
      <c r="V137" s="50">
        <f t="shared" si="2"/>
        <v>222150.46286257968</v>
      </c>
      <c r="X137"/>
      <c r="Y137"/>
      <c r="Z137"/>
      <c r="AA137"/>
      <c r="AB137"/>
    </row>
    <row r="138" spans="1:28" s="7" customFormat="1" ht="12.75">
      <c r="A138" s="446" t="s">
        <v>185</v>
      </c>
      <c r="B138" s="453" t="s">
        <v>292</v>
      </c>
      <c r="C138" s="447" t="s">
        <v>255</v>
      </c>
      <c r="D138" s="364"/>
      <c r="E138" s="448" t="s">
        <v>255</v>
      </c>
      <c r="F138" s="367"/>
      <c r="G138" s="449">
        <v>446436.35</v>
      </c>
      <c r="H138" s="449">
        <v>446813.82</v>
      </c>
      <c r="I138" s="449">
        <v>447495.37</v>
      </c>
      <c r="J138" s="449"/>
      <c r="K138" s="450">
        <v>28</v>
      </c>
      <c r="L138" s="450">
        <v>28</v>
      </c>
      <c r="M138" s="450">
        <v>28</v>
      </c>
      <c r="N138" s="369"/>
      <c r="O138" s="451" t="s">
        <v>252</v>
      </c>
      <c r="P138" s="48"/>
      <c r="Q138" s="452" t="s">
        <v>257</v>
      </c>
      <c r="R138" s="202"/>
      <c r="S138" s="454">
        <v>577066.5444413841</v>
      </c>
      <c r="T138" s="454">
        <v>528746.7463804961</v>
      </c>
      <c r="U138" s="454">
        <v>585974.23113008</v>
      </c>
      <c r="V138" s="50">
        <f t="shared" si="2"/>
        <v>1691787.52195196</v>
      </c>
      <c r="X138"/>
      <c r="Y138"/>
      <c r="Z138"/>
      <c r="AA138"/>
      <c r="AB138"/>
    </row>
    <row r="139" spans="1:28" s="7" customFormat="1" ht="12.75">
      <c r="A139" s="446" t="s">
        <v>185</v>
      </c>
      <c r="B139" s="453" t="s">
        <v>293</v>
      </c>
      <c r="C139" s="447" t="s">
        <v>249</v>
      </c>
      <c r="D139" s="364"/>
      <c r="E139" s="448" t="s">
        <v>249</v>
      </c>
      <c r="F139" s="367"/>
      <c r="G139" s="449">
        <v>224104</v>
      </c>
      <c r="H139" s="449">
        <v>236408.07</v>
      </c>
      <c r="I139" s="449">
        <v>232102.52</v>
      </c>
      <c r="J139" s="449"/>
      <c r="K139" s="450">
        <v>51</v>
      </c>
      <c r="L139" s="450">
        <v>55</v>
      </c>
      <c r="M139" s="450">
        <v>54</v>
      </c>
      <c r="N139" s="369"/>
      <c r="O139" s="451" t="s">
        <v>250</v>
      </c>
      <c r="P139" s="48"/>
      <c r="Q139" s="452" t="s">
        <v>273</v>
      </c>
      <c r="R139" s="202"/>
      <c r="S139" s="454">
        <v>289678.2954064828</v>
      </c>
      <c r="T139" s="454">
        <v>279758.5755753762</v>
      </c>
      <c r="U139" s="454">
        <v>302707.9261026112</v>
      </c>
      <c r="V139" s="50">
        <f t="shared" si="2"/>
        <v>872144.7970844703</v>
      </c>
      <c r="X139"/>
      <c r="Y139"/>
      <c r="Z139"/>
      <c r="AA139"/>
      <c r="AB139"/>
    </row>
    <row r="140" spans="1:28" s="7" customFormat="1" ht="12.75">
      <c r="A140" s="446" t="s">
        <v>185</v>
      </c>
      <c r="B140" s="453" t="s">
        <v>293</v>
      </c>
      <c r="C140" s="447" t="s">
        <v>252</v>
      </c>
      <c r="D140" s="364"/>
      <c r="E140" s="448" t="s">
        <v>252</v>
      </c>
      <c r="F140" s="367"/>
      <c r="G140" s="449">
        <v>54850.22</v>
      </c>
      <c r="H140" s="449">
        <v>72720.72</v>
      </c>
      <c r="I140" s="449">
        <v>72720.72</v>
      </c>
      <c r="J140" s="449"/>
      <c r="K140" s="450">
        <v>6</v>
      </c>
      <c r="L140" s="450">
        <v>8</v>
      </c>
      <c r="M140" s="450">
        <v>8</v>
      </c>
      <c r="N140" s="369"/>
      <c r="O140" s="451" t="s">
        <v>252</v>
      </c>
      <c r="P140" s="48"/>
      <c r="Q140" s="452" t="s">
        <v>273</v>
      </c>
      <c r="R140" s="202"/>
      <c r="S140" s="454">
        <v>70899.75293734415</v>
      </c>
      <c r="T140" s="454">
        <v>86055.6284817848</v>
      </c>
      <c r="U140" s="454">
        <v>87537.67808190314</v>
      </c>
      <c r="V140" s="50">
        <f t="shared" si="2"/>
        <v>244493.0595010321</v>
      </c>
      <c r="X140"/>
      <c r="Y140"/>
      <c r="Z140"/>
      <c r="AA140"/>
      <c r="AB140"/>
    </row>
    <row r="141" spans="1:28" s="7" customFormat="1" ht="12.75">
      <c r="A141" s="446" t="s">
        <v>185</v>
      </c>
      <c r="B141" s="453" t="s">
        <v>293</v>
      </c>
      <c r="C141" s="447" t="s">
        <v>253</v>
      </c>
      <c r="D141" s="364"/>
      <c r="E141" s="448" t="s">
        <v>253</v>
      </c>
      <c r="F141" s="367"/>
      <c r="G141" s="449">
        <v>103876.9</v>
      </c>
      <c r="H141" s="449">
        <v>103876.9</v>
      </c>
      <c r="I141" s="449">
        <v>103876.9</v>
      </c>
      <c r="J141" s="449"/>
      <c r="K141" s="450">
        <v>6</v>
      </c>
      <c r="L141" s="450">
        <v>6</v>
      </c>
      <c r="M141" s="450">
        <v>6</v>
      </c>
      <c r="N141" s="369"/>
      <c r="O141" s="451" t="s">
        <v>253</v>
      </c>
      <c r="P141" s="48"/>
      <c r="Q141" s="452" t="s">
        <v>273</v>
      </c>
      <c r="R141" s="202"/>
      <c r="S141" s="454">
        <v>134271.96000120335</v>
      </c>
      <c r="T141" s="454">
        <v>122924.96436008213</v>
      </c>
      <c r="U141" s="454">
        <v>136198.5211817513</v>
      </c>
      <c r="V141" s="50">
        <f t="shared" si="2"/>
        <v>393395.4455430368</v>
      </c>
      <c r="X141"/>
      <c r="Y141"/>
      <c r="Z141"/>
      <c r="AA141"/>
      <c r="AB141"/>
    </row>
    <row r="142" spans="1:28" s="7" customFormat="1" ht="12.75">
      <c r="A142" s="446" t="s">
        <v>185</v>
      </c>
      <c r="B142" s="453" t="s">
        <v>293</v>
      </c>
      <c r="C142" s="447" t="s">
        <v>255</v>
      </c>
      <c r="D142" s="364"/>
      <c r="E142" s="448" t="s">
        <v>255</v>
      </c>
      <c r="F142" s="367"/>
      <c r="G142" s="449">
        <v>28087.84</v>
      </c>
      <c r="H142" s="449">
        <v>28087.84</v>
      </c>
      <c r="I142" s="449">
        <v>28087.84</v>
      </c>
      <c r="J142" s="449"/>
      <c r="K142" s="450">
        <v>2</v>
      </c>
      <c r="L142" s="450">
        <v>2</v>
      </c>
      <c r="M142" s="450">
        <v>2</v>
      </c>
      <c r="N142" s="369"/>
      <c r="O142" s="451" t="s">
        <v>252</v>
      </c>
      <c r="P142" s="48"/>
      <c r="Q142" s="452" t="s">
        <v>273</v>
      </c>
      <c r="R142" s="202"/>
      <c r="S142" s="454">
        <v>36306.52559905234</v>
      </c>
      <c r="T142" s="454">
        <v>33238.34972887802</v>
      </c>
      <c r="U142" s="454">
        <v>36827.458955645016</v>
      </c>
      <c r="V142" s="50">
        <f t="shared" si="2"/>
        <v>106372.33428357536</v>
      </c>
      <c r="X142"/>
      <c r="Y142"/>
      <c r="Z142"/>
      <c r="AA142"/>
      <c r="AB142"/>
    </row>
    <row r="143" spans="1:28" s="7" customFormat="1" ht="12.75">
      <c r="A143" s="446" t="s">
        <v>185</v>
      </c>
      <c r="B143" s="453" t="s">
        <v>294</v>
      </c>
      <c r="C143" s="447" t="s">
        <v>249</v>
      </c>
      <c r="D143" s="364"/>
      <c r="E143" s="448" t="s">
        <v>249</v>
      </c>
      <c r="F143" s="367"/>
      <c r="G143" s="449">
        <v>241523.3</v>
      </c>
      <c r="H143" s="449">
        <v>246057.78</v>
      </c>
      <c r="I143" s="449">
        <v>248183.71</v>
      </c>
      <c r="J143" s="449"/>
      <c r="K143" s="450">
        <v>50</v>
      </c>
      <c r="L143" s="450">
        <v>51</v>
      </c>
      <c r="M143" s="450">
        <v>51</v>
      </c>
      <c r="N143" s="369"/>
      <c r="O143" s="451" t="s">
        <v>250</v>
      </c>
      <c r="P143" s="48"/>
      <c r="Q143" s="452" t="s">
        <v>273</v>
      </c>
      <c r="R143" s="202"/>
      <c r="S143" s="454">
        <v>312194.5964594499</v>
      </c>
      <c r="T143" s="454">
        <v>291177.76750192704</v>
      </c>
      <c r="U143" s="454">
        <v>321566.7658404702</v>
      </c>
      <c r="V143" s="50">
        <f t="shared" si="2"/>
        <v>924939.1298018472</v>
      </c>
      <c r="X143"/>
      <c r="Y143"/>
      <c r="Z143"/>
      <c r="AA143"/>
      <c r="AB143"/>
    </row>
    <row r="144" spans="1:28" s="7" customFormat="1" ht="12.75">
      <c r="A144" s="446" t="s">
        <v>185</v>
      </c>
      <c r="B144" s="453" t="s">
        <v>294</v>
      </c>
      <c r="C144" s="447" t="s">
        <v>252</v>
      </c>
      <c r="D144" s="364"/>
      <c r="E144" s="448" t="s">
        <v>252</v>
      </c>
      <c r="F144" s="367"/>
      <c r="G144" s="449">
        <v>318642.99</v>
      </c>
      <c r="H144" s="449">
        <v>318983.07</v>
      </c>
      <c r="I144" s="449">
        <v>355405.25</v>
      </c>
      <c r="J144" s="449"/>
      <c r="K144" s="450">
        <v>28</v>
      </c>
      <c r="L144" s="450">
        <v>28</v>
      </c>
      <c r="M144" s="450">
        <v>28</v>
      </c>
      <c r="N144" s="369"/>
      <c r="O144" s="451" t="s">
        <v>252</v>
      </c>
      <c r="P144" s="48"/>
      <c r="Q144" s="452" t="s">
        <v>273</v>
      </c>
      <c r="R144" s="202"/>
      <c r="S144" s="454">
        <v>411880.01189815864</v>
      </c>
      <c r="T144" s="454">
        <v>377475.4782942077</v>
      </c>
      <c r="U144" s="454">
        <v>434005.36567538837</v>
      </c>
      <c r="V144" s="50">
        <f t="shared" si="2"/>
        <v>1223360.8558677547</v>
      </c>
      <c r="X144"/>
      <c r="Y144"/>
      <c r="Z144"/>
      <c r="AA144"/>
      <c r="AB144"/>
    </row>
    <row r="145" spans="1:28" s="7" customFormat="1" ht="12.75">
      <c r="A145" s="446" t="s">
        <v>185</v>
      </c>
      <c r="B145" s="453" t="s">
        <v>294</v>
      </c>
      <c r="C145" s="447" t="s">
        <v>253</v>
      </c>
      <c r="D145" s="364"/>
      <c r="E145" s="448" t="s">
        <v>253</v>
      </c>
      <c r="F145" s="367"/>
      <c r="G145" s="449">
        <v>30101.8</v>
      </c>
      <c r="H145" s="449">
        <v>30101.8</v>
      </c>
      <c r="I145" s="449">
        <v>30101.8</v>
      </c>
      <c r="J145" s="449"/>
      <c r="K145" s="450">
        <v>2</v>
      </c>
      <c r="L145" s="450">
        <v>2</v>
      </c>
      <c r="M145" s="450">
        <v>2</v>
      </c>
      <c r="N145" s="369"/>
      <c r="O145" s="451" t="s">
        <v>253</v>
      </c>
      <c r="P145" s="48"/>
      <c r="Q145" s="452" t="s">
        <v>273</v>
      </c>
      <c r="R145" s="202"/>
      <c r="S145" s="454">
        <v>38909.78346065605</v>
      </c>
      <c r="T145" s="454">
        <v>35621.612622000845</v>
      </c>
      <c r="U145" s="454">
        <v>39468.068886430396</v>
      </c>
      <c r="V145" s="50">
        <f t="shared" si="2"/>
        <v>113999.46496908729</v>
      </c>
      <c r="X145"/>
      <c r="Y145"/>
      <c r="Z145"/>
      <c r="AA145"/>
      <c r="AB145"/>
    </row>
    <row r="146" spans="1:28" s="7" customFormat="1" ht="12.75">
      <c r="A146" s="446" t="s">
        <v>185</v>
      </c>
      <c r="B146" s="453" t="s">
        <v>294</v>
      </c>
      <c r="C146" s="447" t="s">
        <v>254</v>
      </c>
      <c r="D146" s="364"/>
      <c r="E146" s="448" t="s">
        <v>254</v>
      </c>
      <c r="F146" s="367"/>
      <c r="G146" s="449">
        <v>945892.97</v>
      </c>
      <c r="H146" s="449">
        <v>947995.08</v>
      </c>
      <c r="I146" s="449">
        <v>1014963.89</v>
      </c>
      <c r="J146" s="449"/>
      <c r="K146" s="450">
        <v>371</v>
      </c>
      <c r="L146" s="450">
        <v>372</v>
      </c>
      <c r="M146" s="450">
        <v>375</v>
      </c>
      <c r="N146" s="369"/>
      <c r="O146" s="451" t="s">
        <v>254</v>
      </c>
      <c r="P146" s="48"/>
      <c r="Q146" s="452" t="s">
        <v>273</v>
      </c>
      <c r="R146" s="202"/>
      <c r="S146" s="454">
        <v>1222042.047592599</v>
      </c>
      <c r="T146" s="454">
        <v>1121257.8337077494</v>
      </c>
      <c r="U146" s="454">
        <v>1270893.854256439</v>
      </c>
      <c r="V146" s="50">
        <f t="shared" si="2"/>
        <v>3614193.7355567873</v>
      </c>
      <c r="X146"/>
      <c r="Y146"/>
      <c r="Z146"/>
      <c r="AA146"/>
      <c r="AB146"/>
    </row>
    <row r="147" spans="1:28" s="7" customFormat="1" ht="12.75">
      <c r="A147" s="446" t="s">
        <v>185</v>
      </c>
      <c r="B147" s="453" t="s">
        <v>294</v>
      </c>
      <c r="C147" s="447" t="s">
        <v>255</v>
      </c>
      <c r="D147" s="364"/>
      <c r="E147" s="448" t="s">
        <v>255</v>
      </c>
      <c r="F147" s="367"/>
      <c r="G147" s="449">
        <v>956450.99</v>
      </c>
      <c r="H147" s="449">
        <v>957452.1</v>
      </c>
      <c r="I147" s="449">
        <v>958771.21</v>
      </c>
      <c r="J147" s="449"/>
      <c r="K147" s="450">
        <v>60</v>
      </c>
      <c r="L147" s="450">
        <v>60</v>
      </c>
      <c r="M147" s="450">
        <v>60</v>
      </c>
      <c r="N147" s="369"/>
      <c r="O147" s="451" t="s">
        <v>252</v>
      </c>
      <c r="P147" s="48"/>
      <c r="Q147" s="452" t="s">
        <v>273</v>
      </c>
      <c r="R147" s="202"/>
      <c r="S147" s="454">
        <v>1236314.8021590107</v>
      </c>
      <c r="T147" s="454">
        <v>1133021.5405829959</v>
      </c>
      <c r="U147" s="454">
        <v>1255505.2871774912</v>
      </c>
      <c r="V147" s="50">
        <f t="shared" si="2"/>
        <v>3624841.6299194973</v>
      </c>
      <c r="X147"/>
      <c r="Y147"/>
      <c r="Z147"/>
      <c r="AA147"/>
      <c r="AB147"/>
    </row>
    <row r="148" spans="1:28" s="7" customFormat="1" ht="12.75">
      <c r="A148" s="446" t="s">
        <v>185</v>
      </c>
      <c r="B148" s="453" t="s">
        <v>295</v>
      </c>
      <c r="C148" s="447" t="s">
        <v>249</v>
      </c>
      <c r="D148" s="364"/>
      <c r="E148" s="448" t="s">
        <v>249</v>
      </c>
      <c r="F148" s="367"/>
      <c r="G148" s="449">
        <v>21654.74</v>
      </c>
      <c r="H148" s="449">
        <v>21654.74</v>
      </c>
      <c r="I148" s="449">
        <v>21654.74</v>
      </c>
      <c r="J148" s="449"/>
      <c r="K148" s="450">
        <v>4</v>
      </c>
      <c r="L148" s="450">
        <v>4</v>
      </c>
      <c r="M148" s="450">
        <v>4</v>
      </c>
      <c r="N148" s="369"/>
      <c r="O148" s="451" t="s">
        <v>250</v>
      </c>
      <c r="P148" s="48"/>
      <c r="Q148" s="452" t="s">
        <v>273</v>
      </c>
      <c r="R148" s="202"/>
      <c r="S148" s="454">
        <v>27991.05848476859</v>
      </c>
      <c r="T148" s="454">
        <v>25625.602446038</v>
      </c>
      <c r="U148" s="454">
        <v>28392.67984099754</v>
      </c>
      <c r="V148" s="50">
        <f t="shared" si="2"/>
        <v>82009.34077180413</v>
      </c>
      <c r="X148"/>
      <c r="Y148"/>
      <c r="Z148"/>
      <c r="AA148"/>
      <c r="AB148"/>
    </row>
    <row r="149" spans="1:28" s="7" customFormat="1" ht="12.75">
      <c r="A149" s="446" t="s">
        <v>185</v>
      </c>
      <c r="B149" s="453" t="s">
        <v>295</v>
      </c>
      <c r="C149" s="447" t="s">
        <v>252</v>
      </c>
      <c r="D149" s="364"/>
      <c r="E149" s="448" t="s">
        <v>252</v>
      </c>
      <c r="F149" s="367"/>
      <c r="G149" s="449">
        <v>89866</v>
      </c>
      <c r="H149" s="449">
        <v>89866</v>
      </c>
      <c r="I149" s="449">
        <v>89866</v>
      </c>
      <c r="J149" s="449"/>
      <c r="K149" s="450">
        <v>10</v>
      </c>
      <c r="L149" s="450">
        <v>10</v>
      </c>
      <c r="M149" s="450">
        <v>10</v>
      </c>
      <c r="N149" s="369"/>
      <c r="O149" s="451" t="s">
        <v>252</v>
      </c>
      <c r="P149" s="48"/>
      <c r="Q149" s="452" t="s">
        <v>273</v>
      </c>
      <c r="R149" s="202"/>
      <c r="S149" s="454">
        <v>116161.37906953463</v>
      </c>
      <c r="T149" s="454">
        <v>106344.8644230155</v>
      </c>
      <c r="U149" s="454">
        <v>117828.0859798402</v>
      </c>
      <c r="V149" s="50">
        <f t="shared" si="2"/>
        <v>340334.32947239035</v>
      </c>
      <c r="X149"/>
      <c r="Y149"/>
      <c r="Z149"/>
      <c r="AA149"/>
      <c r="AB149"/>
    </row>
    <row r="150" spans="1:28" s="7" customFormat="1" ht="12.75">
      <c r="A150" s="446" t="s">
        <v>185</v>
      </c>
      <c r="B150" s="453" t="s">
        <v>295</v>
      </c>
      <c r="C150" s="447" t="s">
        <v>254</v>
      </c>
      <c r="D150" s="364"/>
      <c r="E150" s="448" t="s">
        <v>254</v>
      </c>
      <c r="F150" s="367"/>
      <c r="G150" s="449">
        <v>666648.34</v>
      </c>
      <c r="H150" s="449">
        <v>668753.89</v>
      </c>
      <c r="I150" s="449">
        <v>668950.4</v>
      </c>
      <c r="J150" s="449"/>
      <c r="K150" s="450">
        <v>147</v>
      </c>
      <c r="L150" s="450">
        <v>148</v>
      </c>
      <c r="M150" s="450">
        <v>146</v>
      </c>
      <c r="N150" s="369"/>
      <c r="O150" s="451" t="s">
        <v>254</v>
      </c>
      <c r="P150" s="48"/>
      <c r="Q150" s="452" t="s">
        <v>273</v>
      </c>
      <c r="R150" s="202"/>
      <c r="S150" s="454">
        <v>861714.0022791264</v>
      </c>
      <c r="T150" s="454">
        <v>791384.3029000314</v>
      </c>
      <c r="U150" s="454">
        <v>876004.3992223935</v>
      </c>
      <c r="V150" s="50">
        <f t="shared" si="2"/>
        <v>2529102.7044015513</v>
      </c>
      <c r="X150"/>
      <c r="Y150"/>
      <c r="Z150"/>
      <c r="AA150"/>
      <c r="AB150"/>
    </row>
    <row r="151" spans="1:28" s="7" customFormat="1" ht="12.75">
      <c r="A151" s="446" t="s">
        <v>185</v>
      </c>
      <c r="B151" s="453" t="s">
        <v>295</v>
      </c>
      <c r="C151" s="447" t="s">
        <v>255</v>
      </c>
      <c r="D151" s="364"/>
      <c r="E151" s="448" t="s">
        <v>255</v>
      </c>
      <c r="F151" s="367"/>
      <c r="G151" s="449">
        <v>363174.12</v>
      </c>
      <c r="H151" s="449">
        <v>363392.96</v>
      </c>
      <c r="I151" s="449">
        <v>367136.87</v>
      </c>
      <c r="J151" s="449"/>
      <c r="K151" s="450">
        <v>20</v>
      </c>
      <c r="L151" s="450">
        <v>20</v>
      </c>
      <c r="M151" s="450">
        <v>20</v>
      </c>
      <c r="N151" s="369"/>
      <c r="O151" s="451" t="s">
        <v>252</v>
      </c>
      <c r="P151" s="48"/>
      <c r="Q151" s="452" t="s">
        <v>273</v>
      </c>
      <c r="R151" s="202"/>
      <c r="S151" s="454">
        <v>469441.2416438324</v>
      </c>
      <c r="T151" s="454">
        <v>430028.87703334185</v>
      </c>
      <c r="U151" s="454">
        <v>478004.4475741321</v>
      </c>
      <c r="V151" s="50">
        <f t="shared" si="2"/>
        <v>1377474.5662513063</v>
      </c>
      <c r="X151"/>
      <c r="Y151"/>
      <c r="Z151"/>
      <c r="AA151"/>
      <c r="AB151"/>
    </row>
    <row r="152" spans="1:28" s="7" customFormat="1" ht="12.75">
      <c r="A152" s="446" t="s">
        <v>185</v>
      </c>
      <c r="B152" s="453" t="s">
        <v>296</v>
      </c>
      <c r="C152" s="447" t="s">
        <v>249</v>
      </c>
      <c r="D152" s="364"/>
      <c r="E152" s="448" t="s">
        <v>249</v>
      </c>
      <c r="F152" s="367"/>
      <c r="G152" s="449">
        <v>144325.18</v>
      </c>
      <c r="H152" s="449">
        <v>143506.76</v>
      </c>
      <c r="I152" s="449">
        <v>147892.4</v>
      </c>
      <c r="J152" s="449"/>
      <c r="K152" s="450">
        <v>29</v>
      </c>
      <c r="L152" s="450">
        <v>29</v>
      </c>
      <c r="M152" s="450">
        <v>30</v>
      </c>
      <c r="N152" s="369"/>
      <c r="O152" s="451" t="s">
        <v>250</v>
      </c>
      <c r="P152" s="48"/>
      <c r="Q152" s="452" t="s">
        <v>273</v>
      </c>
      <c r="R152" s="202"/>
      <c r="S152" s="454">
        <v>186555.67114658284</v>
      </c>
      <c r="T152" s="454">
        <v>169821.81176402897</v>
      </c>
      <c r="U152" s="454">
        <v>190433.77546209222</v>
      </c>
      <c r="V152" s="50">
        <f t="shared" si="2"/>
        <v>546811.258372704</v>
      </c>
      <c r="X152"/>
      <c r="Y152"/>
      <c r="Z152"/>
      <c r="AA152"/>
      <c r="AB152"/>
    </row>
    <row r="153" spans="1:28" s="7" customFormat="1" ht="12.75">
      <c r="A153" s="446" t="s">
        <v>185</v>
      </c>
      <c r="B153" s="453" t="s">
        <v>296</v>
      </c>
      <c r="C153" s="447" t="s">
        <v>252</v>
      </c>
      <c r="D153" s="364"/>
      <c r="E153" s="448" t="s">
        <v>252</v>
      </c>
      <c r="F153" s="367"/>
      <c r="G153" s="449">
        <v>72933.1</v>
      </c>
      <c r="H153" s="449">
        <v>73291.82</v>
      </c>
      <c r="I153" s="449">
        <v>135964.93</v>
      </c>
      <c r="J153" s="449"/>
      <c r="K153" s="450">
        <v>6</v>
      </c>
      <c r="L153" s="450">
        <v>6</v>
      </c>
      <c r="M153" s="450">
        <v>6</v>
      </c>
      <c r="N153" s="369"/>
      <c r="O153" s="451" t="s">
        <v>252</v>
      </c>
      <c r="P153" s="48"/>
      <c r="Q153" s="452" t="s">
        <v>273</v>
      </c>
      <c r="R153" s="202"/>
      <c r="S153" s="454">
        <v>94273.80183624814</v>
      </c>
      <c r="T153" s="454">
        <v>86731.45195308635</v>
      </c>
      <c r="U153" s="454">
        <v>123331.36710375526</v>
      </c>
      <c r="V153" s="50">
        <f t="shared" si="2"/>
        <v>304336.62089308974</v>
      </c>
      <c r="X153"/>
      <c r="Y153"/>
      <c r="Z153"/>
      <c r="AA153"/>
      <c r="AB153"/>
    </row>
    <row r="154" spans="1:28" s="7" customFormat="1" ht="12.75">
      <c r="A154" s="446" t="s">
        <v>185</v>
      </c>
      <c r="B154" s="453" t="s">
        <v>296</v>
      </c>
      <c r="C154" s="447" t="s">
        <v>254</v>
      </c>
      <c r="D154" s="364"/>
      <c r="E154" s="448" t="s">
        <v>254</v>
      </c>
      <c r="F154" s="367"/>
      <c r="G154" s="449">
        <v>854402.33</v>
      </c>
      <c r="H154" s="449">
        <v>851433.48</v>
      </c>
      <c r="I154" s="449">
        <v>839365.87</v>
      </c>
      <c r="J154" s="449"/>
      <c r="K154" s="450">
        <v>266</v>
      </c>
      <c r="L154" s="450">
        <v>266</v>
      </c>
      <c r="M154" s="450">
        <v>280</v>
      </c>
      <c r="N154" s="369"/>
      <c r="O154" s="451" t="s">
        <v>254</v>
      </c>
      <c r="P154" s="48"/>
      <c r="Q154" s="452" t="s">
        <v>273</v>
      </c>
      <c r="R154" s="202"/>
      <c r="S154" s="454">
        <v>1099957.2602882758</v>
      </c>
      <c r="T154" s="454">
        <v>1006139.4292169715</v>
      </c>
      <c r="U154" s="454">
        <v>1110353.3952298893</v>
      </c>
      <c r="V154" s="50">
        <f t="shared" si="2"/>
        <v>3216450.0847351365</v>
      </c>
      <c r="X154"/>
      <c r="Y154"/>
      <c r="Z154"/>
      <c r="AA154"/>
      <c r="AB154"/>
    </row>
    <row r="155" spans="1:28" s="7" customFormat="1" ht="12.75">
      <c r="A155" s="446" t="s">
        <v>185</v>
      </c>
      <c r="B155" s="453" t="s">
        <v>296</v>
      </c>
      <c r="C155" s="447" t="s">
        <v>255</v>
      </c>
      <c r="D155" s="364"/>
      <c r="E155" s="448" t="s">
        <v>255</v>
      </c>
      <c r="F155" s="367"/>
      <c r="G155" s="449">
        <v>487518.32</v>
      </c>
      <c r="H155" s="449">
        <v>469902.67</v>
      </c>
      <c r="I155" s="449">
        <v>465240.12</v>
      </c>
      <c r="J155" s="449"/>
      <c r="K155" s="450">
        <v>32</v>
      </c>
      <c r="L155" s="450">
        <v>31</v>
      </c>
      <c r="M155" s="450">
        <v>30</v>
      </c>
      <c r="N155" s="369"/>
      <c r="O155" s="451" t="s">
        <v>252</v>
      </c>
      <c r="P155" s="48"/>
      <c r="Q155" s="452" t="s">
        <v>273</v>
      </c>
      <c r="R155" s="202"/>
      <c r="S155" s="454">
        <v>630169.3674233045</v>
      </c>
      <c r="T155" s="454">
        <v>556069.4337476131</v>
      </c>
      <c r="U155" s="454">
        <v>621775.5160989878</v>
      </c>
      <c r="V155" s="50">
        <f t="shared" si="2"/>
        <v>1808014.3172699055</v>
      </c>
      <c r="X155"/>
      <c r="Y155"/>
      <c r="Z155"/>
      <c r="AA155"/>
      <c r="AB155"/>
    </row>
    <row r="156" spans="1:28" s="7" customFormat="1" ht="12.75">
      <c r="A156" s="446" t="s">
        <v>185</v>
      </c>
      <c r="B156" s="453" t="s">
        <v>297</v>
      </c>
      <c r="C156" s="447" t="s">
        <v>249</v>
      </c>
      <c r="D156" s="364"/>
      <c r="E156" s="448" t="s">
        <v>249</v>
      </c>
      <c r="F156" s="367"/>
      <c r="G156" s="449">
        <v>16642.28</v>
      </c>
      <c r="H156" s="449">
        <v>16800.5</v>
      </c>
      <c r="I156" s="449">
        <v>16839.96</v>
      </c>
      <c r="J156" s="449"/>
      <c r="K156" s="450">
        <v>4</v>
      </c>
      <c r="L156" s="450">
        <v>4</v>
      </c>
      <c r="M156" s="450">
        <v>4</v>
      </c>
      <c r="N156" s="369"/>
      <c r="O156" s="451" t="s">
        <v>250</v>
      </c>
      <c r="P156" s="48"/>
      <c r="Q156" s="452" t="s">
        <v>273</v>
      </c>
      <c r="R156" s="202"/>
      <c r="S156" s="454">
        <v>21511.919921453435</v>
      </c>
      <c r="T156" s="454">
        <v>19881.233110841385</v>
      </c>
      <c r="U156" s="454">
        <v>21976.12375470868</v>
      </c>
      <c r="V156" s="50">
        <f t="shared" si="2"/>
        <v>63369.2767870035</v>
      </c>
      <c r="X156"/>
      <c r="Y156"/>
      <c r="Z156"/>
      <c r="AA156"/>
      <c r="AB156"/>
    </row>
    <row r="157" spans="1:28" s="7" customFormat="1" ht="12.75">
      <c r="A157" s="446" t="s">
        <v>185</v>
      </c>
      <c r="B157" s="453" t="s">
        <v>297</v>
      </c>
      <c r="C157" s="447" t="s">
        <v>252</v>
      </c>
      <c r="D157" s="364"/>
      <c r="E157" s="448" t="s">
        <v>252</v>
      </c>
      <c r="F157" s="367"/>
      <c r="G157" s="449">
        <v>89445.86</v>
      </c>
      <c r="H157" s="449">
        <v>89445.86</v>
      </c>
      <c r="I157" s="449">
        <v>89445.86</v>
      </c>
      <c r="J157" s="449"/>
      <c r="K157" s="450">
        <v>10</v>
      </c>
      <c r="L157" s="450">
        <v>10</v>
      </c>
      <c r="M157" s="450">
        <v>10</v>
      </c>
      <c r="N157" s="369"/>
      <c r="O157" s="451" t="s">
        <v>252</v>
      </c>
      <c r="P157" s="48"/>
      <c r="Q157" s="452" t="s">
        <v>273</v>
      </c>
      <c r="R157" s="202"/>
      <c r="S157" s="454">
        <v>115618.303359007</v>
      </c>
      <c r="T157" s="454">
        <v>105847.68271537652</v>
      </c>
      <c r="U157" s="454">
        <v>117277.21810941568</v>
      </c>
      <c r="V157" s="50">
        <f t="shared" si="2"/>
        <v>338743.2041837992</v>
      </c>
      <c r="X157"/>
      <c r="Y157"/>
      <c r="Z157"/>
      <c r="AA157"/>
      <c r="AB157"/>
    </row>
    <row r="158" spans="1:28" s="7" customFormat="1" ht="12.75">
      <c r="A158" s="446" t="s">
        <v>185</v>
      </c>
      <c r="B158" s="453" t="s">
        <v>297</v>
      </c>
      <c r="C158" s="447" t="s">
        <v>254</v>
      </c>
      <c r="D158" s="364"/>
      <c r="E158" s="448" t="s">
        <v>254</v>
      </c>
      <c r="F158" s="367"/>
      <c r="G158" s="449">
        <v>178963.72</v>
      </c>
      <c r="H158" s="449">
        <v>179031.5</v>
      </c>
      <c r="I158" s="449">
        <v>192396.63</v>
      </c>
      <c r="J158" s="449"/>
      <c r="K158" s="450">
        <v>72</v>
      </c>
      <c r="L158" s="450">
        <v>72</v>
      </c>
      <c r="M158" s="450">
        <v>72</v>
      </c>
      <c r="N158" s="369"/>
      <c r="O158" s="451" t="s">
        <v>254</v>
      </c>
      <c r="P158" s="48"/>
      <c r="Q158" s="452" t="s">
        <v>273</v>
      </c>
      <c r="R158" s="202"/>
      <c r="S158" s="454">
        <v>231329.67438869044</v>
      </c>
      <c r="T158" s="454">
        <v>211860.77710089582</v>
      </c>
      <c r="U158" s="454">
        <v>240549.32983331964</v>
      </c>
      <c r="V158" s="50">
        <f t="shared" si="2"/>
        <v>683739.7813229059</v>
      </c>
      <c r="X158"/>
      <c r="Y158"/>
      <c r="Z158"/>
      <c r="AA158"/>
      <c r="AB158"/>
    </row>
    <row r="159" spans="1:28" s="7" customFormat="1" ht="12.75">
      <c r="A159" s="446" t="s">
        <v>185</v>
      </c>
      <c r="B159" s="453" t="s">
        <v>297</v>
      </c>
      <c r="C159" s="447" t="s">
        <v>255</v>
      </c>
      <c r="D159" s="364"/>
      <c r="E159" s="448" t="s">
        <v>255</v>
      </c>
      <c r="F159" s="367"/>
      <c r="G159" s="449">
        <v>415526.01</v>
      </c>
      <c r="H159" s="449">
        <v>415765.58</v>
      </c>
      <c r="I159" s="449">
        <v>415967.98</v>
      </c>
      <c r="J159" s="449"/>
      <c r="K159" s="450">
        <v>24</v>
      </c>
      <c r="L159" s="450">
        <v>24</v>
      </c>
      <c r="M159" s="450">
        <v>24</v>
      </c>
      <c r="N159" s="369"/>
      <c r="O159" s="451" t="s">
        <v>252</v>
      </c>
      <c r="P159" s="48"/>
      <c r="Q159" s="452" t="s">
        <v>273</v>
      </c>
      <c r="R159" s="202"/>
      <c r="S159" s="454">
        <v>537111.6368911627</v>
      </c>
      <c r="T159" s="454">
        <v>492005.14362335496</v>
      </c>
      <c r="U159" s="454">
        <v>545116.0908209207</v>
      </c>
      <c r="V159" s="50">
        <f t="shared" si="2"/>
        <v>1574232.8713354385</v>
      </c>
      <c r="X159"/>
      <c r="Y159"/>
      <c r="Z159"/>
      <c r="AA159"/>
      <c r="AB159"/>
    </row>
    <row r="160" spans="1:28" s="7" customFormat="1" ht="12.75">
      <c r="A160" s="446" t="s">
        <v>185</v>
      </c>
      <c r="B160" s="453" t="s">
        <v>298</v>
      </c>
      <c r="C160" s="447" t="s">
        <v>249</v>
      </c>
      <c r="D160" s="364"/>
      <c r="E160" s="448" t="s">
        <v>249</v>
      </c>
      <c r="F160" s="367"/>
      <c r="G160" s="449">
        <v>15096.1</v>
      </c>
      <c r="H160" s="449">
        <v>13345.4</v>
      </c>
      <c r="I160" s="449">
        <v>13381.21</v>
      </c>
      <c r="J160" s="449"/>
      <c r="K160" s="450">
        <v>5</v>
      </c>
      <c r="L160" s="450">
        <v>4</v>
      </c>
      <c r="M160" s="450">
        <v>4</v>
      </c>
      <c r="N160" s="369"/>
      <c r="O160" s="451" t="s">
        <v>250</v>
      </c>
      <c r="P160" s="48"/>
      <c r="Q160" s="452" t="s">
        <v>273</v>
      </c>
      <c r="R160" s="202"/>
      <c r="S160" s="454">
        <v>19513.31754580822</v>
      </c>
      <c r="T160" s="454">
        <v>15792.56619490031</v>
      </c>
      <c r="U160" s="454">
        <v>18278.658854256795</v>
      </c>
      <c r="V160" s="50">
        <f t="shared" si="2"/>
        <v>53584.54259496533</v>
      </c>
      <c r="X160"/>
      <c r="Y160"/>
      <c r="Z160"/>
      <c r="AA160"/>
      <c r="AB160"/>
    </row>
    <row r="161" spans="1:28" s="7" customFormat="1" ht="12.75">
      <c r="A161" s="446" t="s">
        <v>185</v>
      </c>
      <c r="B161" s="453" t="s">
        <v>298</v>
      </c>
      <c r="C161" s="447" t="s">
        <v>252</v>
      </c>
      <c r="D161" s="364"/>
      <c r="E161" s="448" t="s">
        <v>252</v>
      </c>
      <c r="F161" s="367"/>
      <c r="G161" s="449">
        <v>48858.78</v>
      </c>
      <c r="H161" s="449">
        <v>48858.78</v>
      </c>
      <c r="I161" s="449">
        <v>48858.78</v>
      </c>
      <c r="J161" s="449"/>
      <c r="K161" s="450">
        <v>4</v>
      </c>
      <c r="L161" s="450">
        <v>4</v>
      </c>
      <c r="M161" s="450">
        <v>4</v>
      </c>
      <c r="N161" s="369"/>
      <c r="O161" s="451" t="s">
        <v>252</v>
      </c>
      <c r="P161" s="48"/>
      <c r="Q161" s="452" t="s">
        <v>273</v>
      </c>
      <c r="R161" s="202"/>
      <c r="S161" s="454">
        <v>63155.17842626795</v>
      </c>
      <c r="T161" s="454">
        <v>57818.088431374956</v>
      </c>
      <c r="U161" s="454">
        <v>64061.34167215741</v>
      </c>
      <c r="V161" s="50">
        <f t="shared" si="2"/>
        <v>185034.60852980032</v>
      </c>
      <c r="X161"/>
      <c r="Y161"/>
      <c r="Z161"/>
      <c r="AA161"/>
      <c r="AB161"/>
    </row>
    <row r="162" spans="1:28" s="7" customFormat="1" ht="12.75">
      <c r="A162" s="446" t="s">
        <v>185</v>
      </c>
      <c r="B162" s="453" t="s">
        <v>298</v>
      </c>
      <c r="C162" s="447" t="s">
        <v>254</v>
      </c>
      <c r="D162" s="364"/>
      <c r="E162" s="448" t="s">
        <v>254</v>
      </c>
      <c r="F162" s="367"/>
      <c r="G162" s="449">
        <v>743605</v>
      </c>
      <c r="H162" s="449">
        <v>746088.94</v>
      </c>
      <c r="I162" s="449">
        <v>744734.9</v>
      </c>
      <c r="J162" s="449"/>
      <c r="K162" s="450">
        <v>168</v>
      </c>
      <c r="L162" s="450">
        <v>166</v>
      </c>
      <c r="M162" s="450">
        <v>165</v>
      </c>
      <c r="N162" s="369"/>
      <c r="O162" s="451" t="s">
        <v>254</v>
      </c>
      <c r="P162" s="48"/>
      <c r="Q162" s="452" t="s">
        <v>273</v>
      </c>
      <c r="R162" s="202"/>
      <c r="S162" s="454">
        <v>961188.6840740801</v>
      </c>
      <c r="T162" s="454">
        <v>882900.3980572335</v>
      </c>
      <c r="U162" s="454">
        <v>976559.4458243556</v>
      </c>
      <c r="V162" s="50">
        <f t="shared" si="2"/>
        <v>2820648.527955669</v>
      </c>
      <c r="X162"/>
      <c r="Y162"/>
      <c r="Z162"/>
      <c r="AA162"/>
      <c r="AB162"/>
    </row>
    <row r="163" spans="1:28" s="7" customFormat="1" ht="12.75">
      <c r="A163" s="446" t="s">
        <v>185</v>
      </c>
      <c r="B163" s="453" t="s">
        <v>298</v>
      </c>
      <c r="C163" s="447" t="s">
        <v>255</v>
      </c>
      <c r="D163" s="364"/>
      <c r="E163" s="448" t="s">
        <v>255</v>
      </c>
      <c r="F163" s="367"/>
      <c r="G163" s="449">
        <v>657346.89</v>
      </c>
      <c r="H163" s="449">
        <v>657089.1</v>
      </c>
      <c r="I163" s="449">
        <v>683283.54</v>
      </c>
      <c r="J163" s="449"/>
      <c r="K163" s="450">
        <v>38</v>
      </c>
      <c r="L163" s="450">
        <v>38</v>
      </c>
      <c r="M163" s="450">
        <v>40</v>
      </c>
      <c r="N163" s="369"/>
      <c r="O163" s="451" t="s">
        <v>252</v>
      </c>
      <c r="P163" s="48"/>
      <c r="Q163" s="452" t="s">
        <v>273</v>
      </c>
      <c r="R163" s="202"/>
      <c r="S163" s="454">
        <v>849690.8872039444</v>
      </c>
      <c r="T163" s="454">
        <v>777580.5227042628</v>
      </c>
      <c r="U163" s="454">
        <v>873105.3959764019</v>
      </c>
      <c r="V163" s="50">
        <f t="shared" si="2"/>
        <v>2500376.805884609</v>
      </c>
      <c r="X163"/>
      <c r="Y163"/>
      <c r="Z163"/>
      <c r="AA163"/>
      <c r="AB163"/>
    </row>
    <row r="164" spans="1:28" s="7" customFormat="1" ht="12.75">
      <c r="A164" s="446" t="s">
        <v>185</v>
      </c>
      <c r="B164" s="453" t="s">
        <v>299</v>
      </c>
      <c r="C164" s="447" t="s">
        <v>249</v>
      </c>
      <c r="D164" s="364"/>
      <c r="E164" s="448" t="s">
        <v>249</v>
      </c>
      <c r="F164" s="367"/>
      <c r="G164" s="449">
        <v>10663.38</v>
      </c>
      <c r="H164" s="449">
        <v>10663.38</v>
      </c>
      <c r="I164" s="449">
        <v>10663.38</v>
      </c>
      <c r="J164" s="449"/>
      <c r="K164" s="450">
        <v>2</v>
      </c>
      <c r="L164" s="450">
        <v>2</v>
      </c>
      <c r="M164" s="450">
        <v>2</v>
      </c>
      <c r="N164" s="369"/>
      <c r="O164" s="451" t="s">
        <v>250</v>
      </c>
      <c r="P164" s="48"/>
      <c r="Q164" s="452" t="s">
        <v>273</v>
      </c>
      <c r="R164" s="202"/>
      <c r="S164" s="454">
        <v>13783.55469635339</v>
      </c>
      <c r="T164" s="454">
        <v>12618.740128536878</v>
      </c>
      <c r="U164" s="454">
        <v>13981.323920901214</v>
      </c>
      <c r="V164" s="50">
        <f t="shared" si="2"/>
        <v>40383.61874579148</v>
      </c>
      <c r="X164"/>
      <c r="Y164"/>
      <c r="Z164"/>
      <c r="AA164"/>
      <c r="AB164"/>
    </row>
    <row r="165" spans="1:28" s="7" customFormat="1" ht="12.75">
      <c r="A165" s="446" t="s">
        <v>185</v>
      </c>
      <c r="B165" s="453" t="s">
        <v>299</v>
      </c>
      <c r="C165" s="447" t="s">
        <v>252</v>
      </c>
      <c r="D165" s="364"/>
      <c r="E165" s="448" t="s">
        <v>252</v>
      </c>
      <c r="F165" s="367"/>
      <c r="G165" s="449">
        <v>78530.96</v>
      </c>
      <c r="H165" s="449">
        <v>78070.96</v>
      </c>
      <c r="I165" s="449">
        <v>78228.59</v>
      </c>
      <c r="J165" s="449"/>
      <c r="K165" s="450">
        <v>6</v>
      </c>
      <c r="L165" s="450">
        <v>6</v>
      </c>
      <c r="M165" s="450">
        <v>6</v>
      </c>
      <c r="N165" s="369"/>
      <c r="O165" s="451" t="s">
        <v>252</v>
      </c>
      <c r="P165" s="48"/>
      <c r="Q165" s="452" t="s">
        <v>273</v>
      </c>
      <c r="R165" s="202"/>
      <c r="S165" s="454">
        <v>101509.63226642401</v>
      </c>
      <c r="T165" s="454">
        <v>92386.95008762678</v>
      </c>
      <c r="U165" s="454">
        <v>102632.91835610697</v>
      </c>
      <c r="V165" s="50">
        <f t="shared" si="2"/>
        <v>296529.5007101578</v>
      </c>
      <c r="X165"/>
      <c r="Y165"/>
      <c r="Z165"/>
      <c r="AA165"/>
      <c r="AB165"/>
    </row>
    <row r="166" spans="1:28" s="7" customFormat="1" ht="12.75">
      <c r="A166" s="446" t="s">
        <v>185</v>
      </c>
      <c r="B166" s="453" t="s">
        <v>299</v>
      </c>
      <c r="C166" s="447" t="s">
        <v>254</v>
      </c>
      <c r="D166" s="364"/>
      <c r="E166" s="448" t="s">
        <v>254</v>
      </c>
      <c r="F166" s="367"/>
      <c r="G166" s="449">
        <v>354021.21</v>
      </c>
      <c r="H166" s="449">
        <v>354369.36</v>
      </c>
      <c r="I166" s="449">
        <v>347824.6</v>
      </c>
      <c r="J166" s="449"/>
      <c r="K166" s="450">
        <v>122</v>
      </c>
      <c r="L166" s="450">
        <v>122</v>
      </c>
      <c r="M166" s="450">
        <v>116</v>
      </c>
      <c r="N166" s="369"/>
      <c r="O166" s="451" t="s">
        <v>254</v>
      </c>
      <c r="P166" s="48"/>
      <c r="Q166" s="452" t="s">
        <v>273</v>
      </c>
      <c r="R166" s="202"/>
      <c r="S166" s="454">
        <v>456467.4661648215</v>
      </c>
      <c r="T166" s="454">
        <v>419089.08074058365</v>
      </c>
      <c r="U166" s="454">
        <v>461136.9959308445</v>
      </c>
      <c r="V166" s="50">
        <f t="shared" si="2"/>
        <v>1336693.5428362496</v>
      </c>
      <c r="X166"/>
      <c r="Y166"/>
      <c r="Z166"/>
      <c r="AA166"/>
      <c r="AB166"/>
    </row>
    <row r="167" spans="1:28" s="7" customFormat="1" ht="12.75">
      <c r="A167" s="446" t="s">
        <v>185</v>
      </c>
      <c r="B167" s="453" t="s">
        <v>299</v>
      </c>
      <c r="C167" s="447" t="s">
        <v>255</v>
      </c>
      <c r="D167" s="364"/>
      <c r="E167" s="448" t="s">
        <v>255</v>
      </c>
      <c r="F167" s="367"/>
      <c r="G167" s="449">
        <v>589325.73</v>
      </c>
      <c r="H167" s="449">
        <v>588148.12</v>
      </c>
      <c r="I167" s="449">
        <v>595613.43</v>
      </c>
      <c r="J167" s="449"/>
      <c r="K167" s="450">
        <v>30</v>
      </c>
      <c r="L167" s="450">
        <v>30</v>
      </c>
      <c r="M167" s="450">
        <v>32</v>
      </c>
      <c r="N167" s="369"/>
      <c r="O167" s="451" t="s">
        <v>252</v>
      </c>
      <c r="P167" s="48"/>
      <c r="Q167" s="452" t="s">
        <v>273</v>
      </c>
      <c r="R167" s="202"/>
      <c r="S167" s="454">
        <v>761766.2911218948</v>
      </c>
      <c r="T167" s="454">
        <v>695997.7308665286</v>
      </c>
      <c r="U167" s="454">
        <v>774929.6377480583</v>
      </c>
      <c r="V167" s="50">
        <f t="shared" si="2"/>
        <v>2232693.659736482</v>
      </c>
      <c r="X167"/>
      <c r="Y167"/>
      <c r="Z167"/>
      <c r="AA167"/>
      <c r="AB167"/>
    </row>
    <row r="168" spans="1:28" s="7" customFormat="1" ht="12.75">
      <c r="A168" s="446" t="s">
        <v>185</v>
      </c>
      <c r="B168" s="453" t="s">
        <v>300</v>
      </c>
      <c r="C168" s="447" t="s">
        <v>249</v>
      </c>
      <c r="D168" s="364"/>
      <c r="E168" s="448" t="s">
        <v>249</v>
      </c>
      <c r="F168" s="367"/>
      <c r="G168" s="449">
        <v>10145.28</v>
      </c>
      <c r="H168" s="449">
        <v>10145.28</v>
      </c>
      <c r="I168" s="449">
        <v>10145.28</v>
      </c>
      <c r="J168" s="449"/>
      <c r="K168" s="450">
        <v>2</v>
      </c>
      <c r="L168" s="450">
        <v>2</v>
      </c>
      <c r="M168" s="450">
        <v>2</v>
      </c>
      <c r="N168" s="369"/>
      <c r="O168" s="451" t="s">
        <v>250</v>
      </c>
      <c r="P168" s="48"/>
      <c r="Q168" s="452" t="s">
        <v>273</v>
      </c>
      <c r="R168" s="202"/>
      <c r="S168" s="454">
        <v>13113.855249444376</v>
      </c>
      <c r="T168" s="454">
        <v>12005.635347445428</v>
      </c>
      <c r="U168" s="454">
        <v>13302.01549117078</v>
      </c>
      <c r="V168" s="50">
        <f t="shared" si="2"/>
        <v>38421.50608806058</v>
      </c>
      <c r="X168"/>
      <c r="Y168"/>
      <c r="Z168"/>
      <c r="AA168"/>
      <c r="AB168"/>
    </row>
    <row r="169" spans="1:28" s="7" customFormat="1" ht="12.75">
      <c r="A169" s="446" t="s">
        <v>185</v>
      </c>
      <c r="B169" s="453" t="s">
        <v>300</v>
      </c>
      <c r="C169" s="447" t="s">
        <v>252</v>
      </c>
      <c r="D169" s="364"/>
      <c r="E169" s="448" t="s">
        <v>252</v>
      </c>
      <c r="F169" s="367"/>
      <c r="G169" s="449">
        <v>34565.72</v>
      </c>
      <c r="H169" s="449">
        <v>34636.3</v>
      </c>
      <c r="I169" s="449">
        <v>34636.3</v>
      </c>
      <c r="J169" s="449"/>
      <c r="K169" s="450">
        <v>6</v>
      </c>
      <c r="L169" s="450">
        <v>6</v>
      </c>
      <c r="M169" s="450">
        <v>6</v>
      </c>
      <c r="N169" s="369"/>
      <c r="O169" s="451" t="s">
        <v>252</v>
      </c>
      <c r="P169" s="48"/>
      <c r="Q169" s="452" t="s">
        <v>273</v>
      </c>
      <c r="R169" s="202"/>
      <c r="S169" s="454">
        <v>44679.87563407066</v>
      </c>
      <c r="T169" s="454">
        <v>40987.61074950363</v>
      </c>
      <c r="U169" s="454">
        <v>45382.6456315038</v>
      </c>
      <c r="V169" s="50">
        <f t="shared" si="2"/>
        <v>131050.1320150781</v>
      </c>
      <c r="X169"/>
      <c r="Y169"/>
      <c r="Z169"/>
      <c r="AA169"/>
      <c r="AB169"/>
    </row>
    <row r="170" spans="1:28" s="7" customFormat="1" ht="12.75">
      <c r="A170" s="446" t="s">
        <v>185</v>
      </c>
      <c r="B170" s="453" t="s">
        <v>300</v>
      </c>
      <c r="C170" s="447" t="s">
        <v>254</v>
      </c>
      <c r="D170" s="364"/>
      <c r="E170" s="448" t="s">
        <v>254</v>
      </c>
      <c r="F170" s="367"/>
      <c r="G170" s="449">
        <v>203617.19</v>
      </c>
      <c r="H170" s="449">
        <v>203272.96</v>
      </c>
      <c r="I170" s="449">
        <v>199212.4</v>
      </c>
      <c r="J170" s="449"/>
      <c r="K170" s="450">
        <v>110</v>
      </c>
      <c r="L170" s="450">
        <v>110</v>
      </c>
      <c r="M170" s="450">
        <v>107</v>
      </c>
      <c r="N170" s="369"/>
      <c r="O170" s="451" t="s">
        <v>254</v>
      </c>
      <c r="P170" s="48"/>
      <c r="Q170" s="452" t="s">
        <v>273</v>
      </c>
      <c r="R170" s="202"/>
      <c r="S170" s="454">
        <v>263196.910874674</v>
      </c>
      <c r="T170" s="454">
        <v>240547.4303080704</v>
      </c>
      <c r="U170" s="454">
        <v>264897.7491450248</v>
      </c>
      <c r="V170" s="50">
        <f t="shared" si="2"/>
        <v>768642.0903277692</v>
      </c>
      <c r="X170"/>
      <c r="Y170"/>
      <c r="Z170"/>
      <c r="AA170"/>
      <c r="AB170"/>
    </row>
    <row r="171" spans="1:28" s="7" customFormat="1" ht="12.75">
      <c r="A171" s="446" t="s">
        <v>185</v>
      </c>
      <c r="B171" s="453" t="s">
        <v>300</v>
      </c>
      <c r="C171" s="447" t="s">
        <v>255</v>
      </c>
      <c r="D171" s="364"/>
      <c r="E171" s="448" t="s">
        <v>255</v>
      </c>
      <c r="F171" s="367"/>
      <c r="G171" s="449">
        <v>177172.32</v>
      </c>
      <c r="H171" s="449">
        <v>177172.32</v>
      </c>
      <c r="I171" s="449">
        <v>177172.32</v>
      </c>
      <c r="J171" s="449"/>
      <c r="K171" s="450">
        <v>12</v>
      </c>
      <c r="L171" s="450">
        <v>12</v>
      </c>
      <c r="M171" s="450">
        <v>12</v>
      </c>
      <c r="N171" s="369"/>
      <c r="O171" s="451" t="s">
        <v>252</v>
      </c>
      <c r="P171" s="48"/>
      <c r="Q171" s="452" t="s">
        <v>273</v>
      </c>
      <c r="R171" s="202"/>
      <c r="S171" s="454">
        <v>229014.09903799978</v>
      </c>
      <c r="T171" s="454">
        <v>209660.67645061674</v>
      </c>
      <c r="U171" s="454">
        <v>232300.03955008305</v>
      </c>
      <c r="V171" s="50">
        <f t="shared" si="2"/>
        <v>670974.8150386997</v>
      </c>
      <c r="X171"/>
      <c r="Y171"/>
      <c r="Z171"/>
      <c r="AA171"/>
      <c r="AB171"/>
    </row>
    <row r="172" spans="1:28" s="7" customFormat="1" ht="12.75">
      <c r="A172" s="446" t="s">
        <v>185</v>
      </c>
      <c r="B172" s="453" t="s">
        <v>301</v>
      </c>
      <c r="C172" s="447" t="s">
        <v>249</v>
      </c>
      <c r="D172" s="364"/>
      <c r="E172" s="448" t="s">
        <v>249</v>
      </c>
      <c r="F172" s="367"/>
      <c r="G172" s="449">
        <v>65247.48</v>
      </c>
      <c r="H172" s="449">
        <v>65247.48</v>
      </c>
      <c r="I172" s="449">
        <v>62577.37</v>
      </c>
      <c r="J172" s="449"/>
      <c r="K172" s="450">
        <v>16</v>
      </c>
      <c r="L172" s="450">
        <v>16</v>
      </c>
      <c r="M172" s="450">
        <v>16</v>
      </c>
      <c r="N172" s="369"/>
      <c r="O172" s="451" t="s">
        <v>250</v>
      </c>
      <c r="P172" s="48"/>
      <c r="Q172" s="452" t="s">
        <v>302</v>
      </c>
      <c r="R172" s="202"/>
      <c r="S172" s="454">
        <v>84339.31918202523</v>
      </c>
      <c r="T172" s="454">
        <v>77212.00915299909</v>
      </c>
      <c r="U172" s="454">
        <v>84382.46240538906</v>
      </c>
      <c r="V172" s="50">
        <f t="shared" si="2"/>
        <v>245933.79074041336</v>
      </c>
      <c r="X172"/>
      <c r="Y172"/>
      <c r="Z172"/>
      <c r="AA172"/>
      <c r="AB172"/>
    </row>
    <row r="173" spans="1:28" s="7" customFormat="1" ht="12.75">
      <c r="A173" s="446" t="s">
        <v>185</v>
      </c>
      <c r="B173" s="453" t="s">
        <v>301</v>
      </c>
      <c r="C173" s="447" t="s">
        <v>252</v>
      </c>
      <c r="D173" s="364"/>
      <c r="E173" s="448" t="s">
        <v>252</v>
      </c>
      <c r="F173" s="367"/>
      <c r="G173" s="449">
        <v>144795.02</v>
      </c>
      <c r="H173" s="449">
        <v>144795.02</v>
      </c>
      <c r="I173" s="449">
        <v>144958.07</v>
      </c>
      <c r="J173" s="449"/>
      <c r="K173" s="450">
        <v>16</v>
      </c>
      <c r="L173" s="450">
        <v>16</v>
      </c>
      <c r="M173" s="450">
        <v>16</v>
      </c>
      <c r="N173" s="369"/>
      <c r="O173" s="451" t="s">
        <v>252</v>
      </c>
      <c r="P173" s="48"/>
      <c r="Q173" s="452" t="s">
        <v>302</v>
      </c>
      <c r="R173" s="202"/>
      <c r="S173" s="454">
        <v>187162.98940200792</v>
      </c>
      <c r="T173" s="454">
        <v>171346.30194987892</v>
      </c>
      <c r="U173" s="454">
        <v>189919.70291863094</v>
      </c>
      <c r="V173" s="50">
        <f t="shared" si="2"/>
        <v>548428.9942705177</v>
      </c>
      <c r="X173"/>
      <c r="Y173"/>
      <c r="Z173"/>
      <c r="AA173"/>
      <c r="AB173"/>
    </row>
    <row r="174" spans="1:28" s="7" customFormat="1" ht="12.75">
      <c r="A174" s="446" t="s">
        <v>185</v>
      </c>
      <c r="B174" s="453" t="s">
        <v>301</v>
      </c>
      <c r="C174" s="447" t="s">
        <v>253</v>
      </c>
      <c r="D174" s="364"/>
      <c r="E174" s="448" t="s">
        <v>253</v>
      </c>
      <c r="F174" s="367"/>
      <c r="G174" s="449">
        <v>112457.28</v>
      </c>
      <c r="H174" s="449">
        <v>112457.28</v>
      </c>
      <c r="I174" s="449">
        <v>112845.06</v>
      </c>
      <c r="J174" s="449"/>
      <c r="K174" s="450">
        <v>6</v>
      </c>
      <c r="L174" s="450">
        <v>6</v>
      </c>
      <c r="M174" s="450">
        <v>6</v>
      </c>
      <c r="N174" s="369"/>
      <c r="O174" s="451" t="s">
        <v>253</v>
      </c>
      <c r="P174" s="48"/>
      <c r="Q174" s="452" t="s">
        <v>302</v>
      </c>
      <c r="R174" s="202"/>
      <c r="S174" s="454">
        <v>145363.01528062663</v>
      </c>
      <c r="T174" s="454">
        <v>133078.74162621118</v>
      </c>
      <c r="U174" s="454">
        <v>147618.19281255113</v>
      </c>
      <c r="V174" s="50">
        <f t="shared" si="2"/>
        <v>426059.94971938897</v>
      </c>
      <c r="X174"/>
      <c r="Y174"/>
      <c r="Z174"/>
      <c r="AA174"/>
      <c r="AB174"/>
    </row>
    <row r="175" spans="1:28" s="7" customFormat="1" ht="12.75">
      <c r="A175" s="446" t="s">
        <v>185</v>
      </c>
      <c r="B175" s="453" t="s">
        <v>301</v>
      </c>
      <c r="C175" s="447" t="s">
        <v>254</v>
      </c>
      <c r="D175" s="364"/>
      <c r="E175" s="448" t="s">
        <v>254</v>
      </c>
      <c r="F175" s="367"/>
      <c r="G175" s="449">
        <v>1363832.15</v>
      </c>
      <c r="H175" s="449">
        <v>1364203.46</v>
      </c>
      <c r="I175" s="449">
        <v>1358882.3</v>
      </c>
      <c r="J175" s="449"/>
      <c r="K175" s="450">
        <v>309</v>
      </c>
      <c r="L175" s="450">
        <v>310</v>
      </c>
      <c r="M175" s="450">
        <v>309</v>
      </c>
      <c r="N175" s="369"/>
      <c r="O175" s="451" t="s">
        <v>254</v>
      </c>
      <c r="P175" s="48"/>
      <c r="Q175" s="452" t="s">
        <v>302</v>
      </c>
      <c r="R175" s="202"/>
      <c r="S175" s="454">
        <v>1759090.2304288521</v>
      </c>
      <c r="T175" s="454">
        <v>1611872.5749714372</v>
      </c>
      <c r="U175" s="454">
        <v>1783436.2383254734</v>
      </c>
      <c r="V175" s="50">
        <f t="shared" si="2"/>
        <v>5154399.0437257625</v>
      </c>
      <c r="X175"/>
      <c r="Y175"/>
      <c r="Z175"/>
      <c r="AA175"/>
      <c r="AB175"/>
    </row>
    <row r="176" spans="1:28" s="7" customFormat="1" ht="12.75">
      <c r="A176" s="446" t="s">
        <v>185</v>
      </c>
      <c r="B176" s="453" t="s">
        <v>301</v>
      </c>
      <c r="C176" s="447" t="s">
        <v>255</v>
      </c>
      <c r="D176" s="364"/>
      <c r="E176" s="448" t="s">
        <v>255</v>
      </c>
      <c r="F176" s="367"/>
      <c r="G176" s="449">
        <v>412970.56</v>
      </c>
      <c r="H176" s="449">
        <v>413476.54</v>
      </c>
      <c r="I176" s="449">
        <v>413476.54</v>
      </c>
      <c r="J176" s="449"/>
      <c r="K176" s="450">
        <v>26</v>
      </c>
      <c r="L176" s="450">
        <v>26</v>
      </c>
      <c r="M176" s="450">
        <v>26</v>
      </c>
      <c r="N176" s="369"/>
      <c r="O176" s="451" t="s">
        <v>252</v>
      </c>
      <c r="P176" s="48"/>
      <c r="Q176" s="452" t="s">
        <v>302</v>
      </c>
      <c r="R176" s="202"/>
      <c r="S176" s="454">
        <v>533808.4455157456</v>
      </c>
      <c r="T176" s="454">
        <v>489296.35889432655</v>
      </c>
      <c r="U176" s="454">
        <v>541909.9149932731</v>
      </c>
      <c r="V176" s="50">
        <f t="shared" si="2"/>
        <v>1565014.7194033451</v>
      </c>
      <c r="X176"/>
      <c r="Y176"/>
      <c r="Z176"/>
      <c r="AA176"/>
      <c r="AB176"/>
    </row>
    <row r="177" spans="1:28" s="7" customFormat="1" ht="12.75">
      <c r="A177" s="446" t="s">
        <v>185</v>
      </c>
      <c r="B177" s="453" t="s">
        <v>303</v>
      </c>
      <c r="C177" s="447" t="s">
        <v>249</v>
      </c>
      <c r="D177" s="364"/>
      <c r="E177" s="448" t="s">
        <v>249</v>
      </c>
      <c r="F177" s="367"/>
      <c r="G177" s="449">
        <v>90618.56</v>
      </c>
      <c r="H177" s="449">
        <v>83108.2</v>
      </c>
      <c r="I177" s="449">
        <v>83189.5</v>
      </c>
      <c r="J177" s="449"/>
      <c r="K177" s="450">
        <v>22</v>
      </c>
      <c r="L177" s="450">
        <v>22</v>
      </c>
      <c r="M177" s="450">
        <v>22</v>
      </c>
      <c r="N177" s="369"/>
      <c r="O177" s="451" t="s">
        <v>250</v>
      </c>
      <c r="P177" s="48"/>
      <c r="Q177" s="452" t="s">
        <v>304</v>
      </c>
      <c r="R177" s="202"/>
      <c r="S177" s="454">
        <v>117134.14304514907</v>
      </c>
      <c r="T177" s="454">
        <v>98347.8764097752</v>
      </c>
      <c r="U177" s="454">
        <v>112285.51833804029</v>
      </c>
      <c r="V177" s="50">
        <f t="shared" si="2"/>
        <v>327767.53779296455</v>
      </c>
      <c r="X177"/>
      <c r="Y177"/>
      <c r="Z177"/>
      <c r="AA177"/>
      <c r="AB177"/>
    </row>
    <row r="178" spans="1:28" s="7" customFormat="1" ht="12.75">
      <c r="A178" s="446" t="s">
        <v>185</v>
      </c>
      <c r="B178" s="453" t="s">
        <v>303</v>
      </c>
      <c r="C178" s="447" t="s">
        <v>252</v>
      </c>
      <c r="D178" s="364"/>
      <c r="E178" s="448" t="s">
        <v>252</v>
      </c>
      <c r="F178" s="367"/>
      <c r="G178" s="449">
        <v>266108.02</v>
      </c>
      <c r="H178" s="449">
        <v>266108.02</v>
      </c>
      <c r="I178" s="449">
        <v>266362.88</v>
      </c>
      <c r="J178" s="449"/>
      <c r="K178" s="450">
        <v>28</v>
      </c>
      <c r="L178" s="450">
        <v>28</v>
      </c>
      <c r="M178" s="450">
        <v>28</v>
      </c>
      <c r="N178" s="369"/>
      <c r="O178" s="451" t="s">
        <v>252</v>
      </c>
      <c r="P178" s="48"/>
      <c r="Q178" s="452" t="s">
        <v>304</v>
      </c>
      <c r="R178" s="202"/>
      <c r="S178" s="454">
        <v>343972.96624600294</v>
      </c>
      <c r="T178" s="454">
        <v>314904.6503547182</v>
      </c>
      <c r="U178" s="454">
        <v>349019.74661328323</v>
      </c>
      <c r="V178" s="50">
        <f t="shared" si="2"/>
        <v>1007897.3632140043</v>
      </c>
      <c r="X178"/>
      <c r="Y178"/>
      <c r="Z178"/>
      <c r="AA178"/>
      <c r="AB178"/>
    </row>
    <row r="179" spans="1:28" s="7" customFormat="1" ht="12.75">
      <c r="A179" s="446" t="s">
        <v>185</v>
      </c>
      <c r="B179" s="453" t="s">
        <v>303</v>
      </c>
      <c r="C179" s="447" t="s">
        <v>253</v>
      </c>
      <c r="D179" s="364"/>
      <c r="E179" s="448" t="s">
        <v>253</v>
      </c>
      <c r="F179" s="367"/>
      <c r="G179" s="449">
        <v>114837.61</v>
      </c>
      <c r="H179" s="449">
        <v>119705.24</v>
      </c>
      <c r="I179" s="449">
        <v>120036.64</v>
      </c>
      <c r="J179" s="449"/>
      <c r="K179" s="450">
        <v>8</v>
      </c>
      <c r="L179" s="450">
        <v>8</v>
      </c>
      <c r="M179" s="450">
        <v>8</v>
      </c>
      <c r="N179" s="369"/>
      <c r="O179" s="451" t="s">
        <v>253</v>
      </c>
      <c r="P179" s="48"/>
      <c r="Q179" s="452" t="s">
        <v>304</v>
      </c>
      <c r="R179" s="202"/>
      <c r="S179" s="454">
        <v>148439.8453992542</v>
      </c>
      <c r="T179" s="454">
        <v>141655.77102045863</v>
      </c>
      <c r="U179" s="454">
        <v>154969.33446986956</v>
      </c>
      <c r="V179" s="50">
        <f aca="true" t="shared" si="3" ref="V179:V242">S179+T179+U179</f>
        <v>445064.9508895824</v>
      </c>
      <c r="X179"/>
      <c r="Y179"/>
      <c r="Z179"/>
      <c r="AA179"/>
      <c r="AB179"/>
    </row>
    <row r="180" spans="1:28" s="7" customFormat="1" ht="12.75">
      <c r="A180" s="446" t="s">
        <v>185</v>
      </c>
      <c r="B180" s="453" t="s">
        <v>303</v>
      </c>
      <c r="C180" s="447" t="s">
        <v>254</v>
      </c>
      <c r="D180" s="364"/>
      <c r="E180" s="448" t="s">
        <v>254</v>
      </c>
      <c r="F180" s="367"/>
      <c r="G180" s="449">
        <v>1011138.03</v>
      </c>
      <c r="H180" s="449">
        <v>1013215.69</v>
      </c>
      <c r="I180" s="449">
        <v>1007533.96</v>
      </c>
      <c r="J180" s="449"/>
      <c r="K180" s="450">
        <v>266</v>
      </c>
      <c r="L180" s="450">
        <v>266</v>
      </c>
      <c r="M180" s="450">
        <v>263</v>
      </c>
      <c r="N180" s="369"/>
      <c r="O180" s="451" t="s">
        <v>254</v>
      </c>
      <c r="P180" s="48"/>
      <c r="Q180" s="452" t="s">
        <v>304</v>
      </c>
      <c r="R180" s="202"/>
      <c r="S180" s="454">
        <v>1306729.3881586925</v>
      </c>
      <c r="T180" s="454">
        <v>1199010.5844737955</v>
      </c>
      <c r="U180" s="454">
        <v>1324996.935561602</v>
      </c>
      <c r="V180" s="50">
        <f t="shared" si="3"/>
        <v>3830736.9081940902</v>
      </c>
      <c r="X180"/>
      <c r="Y180"/>
      <c r="Z180"/>
      <c r="AA180"/>
      <c r="AB180"/>
    </row>
    <row r="181" spans="1:28" s="7" customFormat="1" ht="12.75">
      <c r="A181" s="446" t="s">
        <v>185</v>
      </c>
      <c r="B181" s="453" t="s">
        <v>303</v>
      </c>
      <c r="C181" s="447" t="s">
        <v>255</v>
      </c>
      <c r="D181" s="364"/>
      <c r="E181" s="448" t="s">
        <v>255</v>
      </c>
      <c r="F181" s="367"/>
      <c r="G181" s="449">
        <v>444300.16</v>
      </c>
      <c r="H181" s="449">
        <v>443840.16</v>
      </c>
      <c r="I181" s="449">
        <v>444300.16</v>
      </c>
      <c r="J181" s="449"/>
      <c r="K181" s="450">
        <v>26</v>
      </c>
      <c r="L181" s="450">
        <v>26</v>
      </c>
      <c r="M181" s="450">
        <v>26</v>
      </c>
      <c r="N181" s="369"/>
      <c r="O181" s="451" t="s">
        <v>252</v>
      </c>
      <c r="P181" s="48"/>
      <c r="Q181" s="452" t="s">
        <v>304</v>
      </c>
      <c r="R181" s="202"/>
      <c r="S181" s="454">
        <v>574305.2912827418</v>
      </c>
      <c r="T181" s="454">
        <v>525227.8018459653</v>
      </c>
      <c r="U181" s="454">
        <v>582344.4960291232</v>
      </c>
      <c r="V181" s="50">
        <f t="shared" si="3"/>
        <v>1681877.5891578305</v>
      </c>
      <c r="X181"/>
      <c r="Y181"/>
      <c r="Z181"/>
      <c r="AA181"/>
      <c r="AB181"/>
    </row>
    <row r="182" spans="1:28" s="7" customFormat="1" ht="12.75">
      <c r="A182" s="446" t="s">
        <v>185</v>
      </c>
      <c r="B182" s="453" t="s">
        <v>305</v>
      </c>
      <c r="C182" s="447" t="s">
        <v>249</v>
      </c>
      <c r="D182" s="364"/>
      <c r="E182" s="448" t="s">
        <v>249</v>
      </c>
      <c r="F182" s="367"/>
      <c r="G182" s="449">
        <v>159599.9</v>
      </c>
      <c r="H182" s="449">
        <v>153706.59</v>
      </c>
      <c r="I182" s="449">
        <v>145506.97</v>
      </c>
      <c r="J182" s="449"/>
      <c r="K182" s="450">
        <v>36</v>
      </c>
      <c r="L182" s="450">
        <v>36</v>
      </c>
      <c r="M182" s="450">
        <v>33</v>
      </c>
      <c r="N182" s="369"/>
      <c r="O182" s="451" t="s">
        <v>250</v>
      </c>
      <c r="P182" s="48"/>
      <c r="Q182" s="452" t="s">
        <v>306</v>
      </c>
      <c r="R182" s="202"/>
      <c r="S182" s="454">
        <v>206299.8740720608</v>
      </c>
      <c r="T182" s="454">
        <v>181892.00002753024</v>
      </c>
      <c r="U182" s="454">
        <v>200524.89934490604</v>
      </c>
      <c r="V182" s="50">
        <f t="shared" si="3"/>
        <v>588716.773444497</v>
      </c>
      <c r="X182"/>
      <c r="Y182"/>
      <c r="Z182"/>
      <c r="AA182"/>
      <c r="AB182"/>
    </row>
    <row r="183" spans="1:28" s="7" customFormat="1" ht="12.75">
      <c r="A183" s="446" t="s">
        <v>185</v>
      </c>
      <c r="B183" s="453" t="s">
        <v>305</v>
      </c>
      <c r="C183" s="447" t="s">
        <v>252</v>
      </c>
      <c r="D183" s="364"/>
      <c r="E183" s="448" t="s">
        <v>252</v>
      </c>
      <c r="F183" s="367"/>
      <c r="G183" s="449">
        <v>242401.4</v>
      </c>
      <c r="H183" s="449">
        <v>225159.46</v>
      </c>
      <c r="I183" s="449">
        <v>225159.46</v>
      </c>
      <c r="J183" s="449"/>
      <c r="K183" s="450">
        <v>28</v>
      </c>
      <c r="L183" s="450">
        <v>26</v>
      </c>
      <c r="M183" s="450">
        <v>26</v>
      </c>
      <c r="N183" s="369"/>
      <c r="O183" s="451" t="s">
        <v>252</v>
      </c>
      <c r="P183" s="48"/>
      <c r="Q183" s="452" t="s">
        <v>306</v>
      </c>
      <c r="R183" s="202"/>
      <c r="S183" s="454">
        <v>313329.634259741</v>
      </c>
      <c r="T183" s="454">
        <v>266447.2909360535</v>
      </c>
      <c r="U183" s="454">
        <v>302754.1355089519</v>
      </c>
      <c r="V183" s="50">
        <f t="shared" si="3"/>
        <v>882531.0607047465</v>
      </c>
      <c r="X183"/>
      <c r="Y183"/>
      <c r="Z183"/>
      <c r="AA183"/>
      <c r="AB183"/>
    </row>
    <row r="184" spans="1:28" s="7" customFormat="1" ht="12.75">
      <c r="A184" s="446" t="s">
        <v>185</v>
      </c>
      <c r="B184" s="453" t="s">
        <v>305</v>
      </c>
      <c r="C184" s="447" t="s">
        <v>253</v>
      </c>
      <c r="D184" s="364"/>
      <c r="E184" s="448" t="s">
        <v>253</v>
      </c>
      <c r="F184" s="367"/>
      <c r="G184" s="449">
        <v>158616.1</v>
      </c>
      <c r="H184" s="449">
        <v>155305.36</v>
      </c>
      <c r="I184" s="449">
        <v>155305.36</v>
      </c>
      <c r="J184" s="449"/>
      <c r="K184" s="450">
        <v>14</v>
      </c>
      <c r="L184" s="450">
        <v>14</v>
      </c>
      <c r="M184" s="450">
        <v>14</v>
      </c>
      <c r="N184" s="369"/>
      <c r="O184" s="451" t="s">
        <v>253</v>
      </c>
      <c r="P184" s="48"/>
      <c r="Q184" s="452" t="s">
        <v>306</v>
      </c>
      <c r="R184" s="202"/>
      <c r="S184" s="454">
        <v>205028.20776079062</v>
      </c>
      <c r="T184" s="454">
        <v>183783.93890200538</v>
      </c>
      <c r="U184" s="454">
        <v>205076.06915113245</v>
      </c>
      <c r="V184" s="50">
        <f t="shared" si="3"/>
        <v>593888.2158139285</v>
      </c>
      <c r="X184"/>
      <c r="Y184"/>
      <c r="Z184"/>
      <c r="AA184"/>
      <c r="AB184"/>
    </row>
    <row r="185" spans="1:28" s="7" customFormat="1" ht="12.75">
      <c r="A185" s="446" t="s">
        <v>185</v>
      </c>
      <c r="B185" s="453" t="s">
        <v>305</v>
      </c>
      <c r="C185" s="447" t="s">
        <v>254</v>
      </c>
      <c r="D185" s="364"/>
      <c r="E185" s="448" t="s">
        <v>254</v>
      </c>
      <c r="F185" s="367"/>
      <c r="G185" s="449">
        <v>1400731.7</v>
      </c>
      <c r="H185" s="449">
        <v>1401991.24</v>
      </c>
      <c r="I185" s="449">
        <v>1402401.9</v>
      </c>
      <c r="J185" s="449"/>
      <c r="K185" s="450">
        <v>384</v>
      </c>
      <c r="L185" s="450">
        <v>384</v>
      </c>
      <c r="M185" s="450">
        <v>384</v>
      </c>
      <c r="N185" s="369"/>
      <c r="O185" s="451" t="s">
        <v>254</v>
      </c>
      <c r="P185" s="48"/>
      <c r="Q185" s="452" t="s">
        <v>306</v>
      </c>
      <c r="R185" s="202"/>
      <c r="S185" s="454">
        <v>1810594.9522446042</v>
      </c>
      <c r="T185" s="454">
        <v>1654901.560750128</v>
      </c>
      <c r="U185" s="454">
        <v>1836312.2638748987</v>
      </c>
      <c r="V185" s="50">
        <f t="shared" si="3"/>
        <v>5301808.77686963</v>
      </c>
      <c r="X185"/>
      <c r="Y185"/>
      <c r="Z185"/>
      <c r="AA185"/>
      <c r="AB185"/>
    </row>
    <row r="186" spans="1:28" s="7" customFormat="1" ht="12.75">
      <c r="A186" s="446" t="s">
        <v>185</v>
      </c>
      <c r="B186" s="453" t="s">
        <v>305</v>
      </c>
      <c r="C186" s="447" t="s">
        <v>255</v>
      </c>
      <c r="D186" s="364"/>
      <c r="E186" s="448" t="s">
        <v>255</v>
      </c>
      <c r="F186" s="367"/>
      <c r="G186" s="449">
        <v>204295.62</v>
      </c>
      <c r="H186" s="449">
        <v>204295.62</v>
      </c>
      <c r="I186" s="449">
        <v>204295.62</v>
      </c>
      <c r="J186" s="449"/>
      <c r="K186" s="450">
        <v>14</v>
      </c>
      <c r="L186" s="450">
        <v>14</v>
      </c>
      <c r="M186" s="450">
        <v>14</v>
      </c>
      <c r="N186" s="369"/>
      <c r="O186" s="451" t="s">
        <v>252</v>
      </c>
      <c r="P186" s="48"/>
      <c r="Q186" s="452" t="s">
        <v>306</v>
      </c>
      <c r="R186" s="202"/>
      <c r="S186" s="454">
        <v>264073.8539276878</v>
      </c>
      <c r="T186" s="454">
        <v>241757.6170199619</v>
      </c>
      <c r="U186" s="454">
        <v>267862.8388786055</v>
      </c>
      <c r="V186" s="50">
        <f t="shared" si="3"/>
        <v>773694.3098262552</v>
      </c>
      <c r="X186"/>
      <c r="Y186"/>
      <c r="Z186"/>
      <c r="AA186"/>
      <c r="AB186"/>
    </row>
    <row r="187" spans="1:28" s="7" customFormat="1" ht="12.75">
      <c r="A187" s="446" t="s">
        <v>185</v>
      </c>
      <c r="B187" s="453" t="s">
        <v>307</v>
      </c>
      <c r="C187" s="447" t="s">
        <v>249</v>
      </c>
      <c r="D187" s="364"/>
      <c r="E187" s="448" t="s">
        <v>249</v>
      </c>
      <c r="F187" s="367"/>
      <c r="G187" s="449">
        <v>78095.45</v>
      </c>
      <c r="H187" s="449">
        <v>74318.22</v>
      </c>
      <c r="I187" s="449">
        <v>74424.92</v>
      </c>
      <c r="J187" s="449"/>
      <c r="K187" s="450">
        <v>18</v>
      </c>
      <c r="L187" s="450">
        <v>18</v>
      </c>
      <c r="M187" s="450">
        <v>18</v>
      </c>
      <c r="N187" s="369"/>
      <c r="O187" s="451" t="s">
        <v>250</v>
      </c>
      <c r="P187" s="48"/>
      <c r="Q187" s="452" t="s">
        <v>308</v>
      </c>
      <c r="R187" s="202"/>
      <c r="S187" s="454">
        <v>100946.68919342005</v>
      </c>
      <c r="T187" s="454">
        <v>87946.06447443794</v>
      </c>
      <c r="U187" s="454">
        <v>99140.04141746498</v>
      </c>
      <c r="V187" s="50">
        <f t="shared" si="3"/>
        <v>288032.795085323</v>
      </c>
      <c r="X187"/>
      <c r="Y187"/>
      <c r="Z187"/>
      <c r="AA187"/>
      <c r="AB187"/>
    </row>
    <row r="188" spans="1:28" s="7" customFormat="1" ht="12.75">
      <c r="A188" s="446" t="s">
        <v>185</v>
      </c>
      <c r="B188" s="453" t="s">
        <v>307</v>
      </c>
      <c r="C188" s="447" t="s">
        <v>252</v>
      </c>
      <c r="D188" s="364"/>
      <c r="E188" s="448" t="s">
        <v>252</v>
      </c>
      <c r="F188" s="367"/>
      <c r="G188" s="449">
        <v>185892.64</v>
      </c>
      <c r="H188" s="449">
        <v>186351.36</v>
      </c>
      <c r="I188" s="449">
        <v>194961.2</v>
      </c>
      <c r="J188" s="449"/>
      <c r="K188" s="450">
        <v>20</v>
      </c>
      <c r="L188" s="450">
        <v>20</v>
      </c>
      <c r="M188" s="450">
        <v>22</v>
      </c>
      <c r="N188" s="369"/>
      <c r="O188" s="451" t="s">
        <v>252</v>
      </c>
      <c r="P188" s="48"/>
      <c r="Q188" s="452" t="s">
        <v>308</v>
      </c>
      <c r="R188" s="202"/>
      <c r="S188" s="454">
        <v>240286.041676235</v>
      </c>
      <c r="T188" s="454">
        <v>220522.89090695654</v>
      </c>
      <c r="U188" s="454">
        <v>247897.6219178646</v>
      </c>
      <c r="V188" s="50">
        <f t="shared" si="3"/>
        <v>708706.5545010562</v>
      </c>
      <c r="X188"/>
      <c r="Y188"/>
      <c r="Z188"/>
      <c r="AA188"/>
      <c r="AB188"/>
    </row>
    <row r="189" spans="1:28" s="7" customFormat="1" ht="12.75">
      <c r="A189" s="446" t="s">
        <v>185</v>
      </c>
      <c r="B189" s="453" t="s">
        <v>307</v>
      </c>
      <c r="C189" s="447" t="s">
        <v>253</v>
      </c>
      <c r="D189" s="364"/>
      <c r="E189" s="448" t="s">
        <v>253</v>
      </c>
      <c r="F189" s="367"/>
      <c r="G189" s="449">
        <v>152206.39</v>
      </c>
      <c r="H189" s="449">
        <v>152731.78</v>
      </c>
      <c r="I189" s="449">
        <v>153063.28</v>
      </c>
      <c r="J189" s="449"/>
      <c r="K189" s="450">
        <v>8</v>
      </c>
      <c r="L189" s="450">
        <v>8</v>
      </c>
      <c r="M189" s="450">
        <v>8</v>
      </c>
      <c r="N189" s="369"/>
      <c r="O189" s="451" t="s">
        <v>253</v>
      </c>
      <c r="P189" s="48"/>
      <c r="Q189" s="452" t="s">
        <v>308</v>
      </c>
      <c r="R189" s="202"/>
      <c r="S189" s="454">
        <v>196742.97471341133</v>
      </c>
      <c r="T189" s="454">
        <v>180738.4376425548</v>
      </c>
      <c r="U189" s="454">
        <v>200170.00953082548</v>
      </c>
      <c r="V189" s="50">
        <f t="shared" si="3"/>
        <v>577651.4218867917</v>
      </c>
      <c r="X189"/>
      <c r="Y189"/>
      <c r="Z189"/>
      <c r="AA189"/>
      <c r="AB189"/>
    </row>
    <row r="190" spans="1:28" s="7" customFormat="1" ht="12.75">
      <c r="A190" s="446" t="s">
        <v>185</v>
      </c>
      <c r="B190" s="453" t="s">
        <v>307</v>
      </c>
      <c r="C190" s="447" t="s">
        <v>254</v>
      </c>
      <c r="D190" s="364"/>
      <c r="E190" s="448" t="s">
        <v>254</v>
      </c>
      <c r="F190" s="367"/>
      <c r="G190" s="449">
        <v>1084916.68</v>
      </c>
      <c r="H190" s="449">
        <v>1085090.78</v>
      </c>
      <c r="I190" s="449">
        <v>1074615.57</v>
      </c>
      <c r="J190" s="449"/>
      <c r="K190" s="450">
        <v>330</v>
      </c>
      <c r="L190" s="450">
        <v>330</v>
      </c>
      <c r="M190" s="450">
        <v>326</v>
      </c>
      <c r="N190" s="369"/>
      <c r="O190" s="451" t="s">
        <v>254</v>
      </c>
      <c r="P190" s="48"/>
      <c r="Q190" s="452" t="s">
        <v>308</v>
      </c>
      <c r="R190" s="202"/>
      <c r="S190" s="454">
        <v>1400984.3825698248</v>
      </c>
      <c r="T190" s="454">
        <v>1284065.5185027057</v>
      </c>
      <c r="U190" s="454">
        <v>1417597.2336869596</v>
      </c>
      <c r="V190" s="50">
        <f t="shared" si="3"/>
        <v>4102647.1347594904</v>
      </c>
      <c r="X190"/>
      <c r="Y190"/>
      <c r="Z190"/>
      <c r="AA190"/>
      <c r="AB190"/>
    </row>
    <row r="191" spans="1:28" s="7" customFormat="1" ht="12.75">
      <c r="A191" s="446" t="s">
        <v>185</v>
      </c>
      <c r="B191" s="453" t="s">
        <v>307</v>
      </c>
      <c r="C191" s="447" t="s">
        <v>255</v>
      </c>
      <c r="D191" s="364"/>
      <c r="E191" s="448" t="s">
        <v>255</v>
      </c>
      <c r="F191" s="367"/>
      <c r="G191" s="449">
        <v>247611.9</v>
      </c>
      <c r="H191" s="449">
        <v>247611.9</v>
      </c>
      <c r="I191" s="449">
        <v>248219.09</v>
      </c>
      <c r="J191" s="449"/>
      <c r="K191" s="450">
        <v>16</v>
      </c>
      <c r="L191" s="450">
        <v>16</v>
      </c>
      <c r="M191" s="450">
        <v>16</v>
      </c>
      <c r="N191" s="369"/>
      <c r="O191" s="451" t="s">
        <v>252</v>
      </c>
      <c r="P191" s="48"/>
      <c r="Q191" s="452" t="s">
        <v>308</v>
      </c>
      <c r="R191" s="202"/>
      <c r="S191" s="454">
        <v>320064.7606216778</v>
      </c>
      <c r="T191" s="454">
        <v>293016.868838329</v>
      </c>
      <c r="U191" s="454">
        <v>324922.487422091</v>
      </c>
      <c r="V191" s="50">
        <f t="shared" si="3"/>
        <v>938004.1168820977</v>
      </c>
      <c r="X191"/>
      <c r="Y191"/>
      <c r="Z191"/>
      <c r="AA191"/>
      <c r="AB191"/>
    </row>
    <row r="192" spans="1:28" s="7" customFormat="1" ht="12.75">
      <c r="A192" s="446" t="s">
        <v>185</v>
      </c>
      <c r="B192" s="453" t="s">
        <v>309</v>
      </c>
      <c r="C192" s="447" t="s">
        <v>249</v>
      </c>
      <c r="D192" s="364"/>
      <c r="E192" s="448" t="s">
        <v>249</v>
      </c>
      <c r="F192" s="367"/>
      <c r="G192" s="449">
        <v>48613.42</v>
      </c>
      <c r="H192" s="449">
        <v>43884.04</v>
      </c>
      <c r="I192" s="449">
        <v>43269</v>
      </c>
      <c r="J192" s="449"/>
      <c r="K192" s="450">
        <v>14</v>
      </c>
      <c r="L192" s="450">
        <v>13</v>
      </c>
      <c r="M192" s="450">
        <v>14</v>
      </c>
      <c r="N192" s="369"/>
      <c r="O192" s="451" t="s">
        <v>250</v>
      </c>
      <c r="P192" s="48"/>
      <c r="Q192" s="452" t="s">
        <v>310</v>
      </c>
      <c r="R192" s="202"/>
      <c r="S192" s="454">
        <v>62838.02448630733</v>
      </c>
      <c r="T192" s="454">
        <v>51931.1228288139</v>
      </c>
      <c r="U192" s="454">
        <v>59336.87238799448</v>
      </c>
      <c r="V192" s="50">
        <f t="shared" si="3"/>
        <v>174106.01970311571</v>
      </c>
      <c r="X192"/>
      <c r="Y192"/>
      <c r="Z192"/>
      <c r="AA192"/>
      <c r="AB192"/>
    </row>
    <row r="193" spans="1:28" s="7" customFormat="1" ht="12.75">
      <c r="A193" s="446" t="s">
        <v>185</v>
      </c>
      <c r="B193" s="453" t="s">
        <v>309</v>
      </c>
      <c r="C193" s="447" t="s">
        <v>252</v>
      </c>
      <c r="D193" s="364"/>
      <c r="E193" s="448" t="s">
        <v>252</v>
      </c>
      <c r="F193" s="367"/>
      <c r="G193" s="449">
        <v>172533.37</v>
      </c>
      <c r="H193" s="449">
        <v>172859.14</v>
      </c>
      <c r="I193" s="449">
        <v>172859.14</v>
      </c>
      <c r="J193" s="449"/>
      <c r="K193" s="450">
        <v>18</v>
      </c>
      <c r="L193" s="450">
        <v>18</v>
      </c>
      <c r="M193" s="450">
        <v>18</v>
      </c>
      <c r="N193" s="369"/>
      <c r="O193" s="451" t="s">
        <v>252</v>
      </c>
      <c r="P193" s="48"/>
      <c r="Q193" s="452" t="s">
        <v>310</v>
      </c>
      <c r="R193" s="202"/>
      <c r="S193" s="454">
        <v>223017.76194238386</v>
      </c>
      <c r="T193" s="454">
        <v>204556.58210645916</v>
      </c>
      <c r="U193" s="454">
        <v>226502.4220335242</v>
      </c>
      <c r="V193" s="50">
        <f t="shared" si="3"/>
        <v>654076.7660823672</v>
      </c>
      <c r="X193"/>
      <c r="Y193"/>
      <c r="Z193"/>
      <c r="AA193"/>
      <c r="AB193"/>
    </row>
    <row r="194" spans="1:28" s="7" customFormat="1" ht="12.75">
      <c r="A194" s="446" t="s">
        <v>185</v>
      </c>
      <c r="B194" s="453" t="s">
        <v>309</v>
      </c>
      <c r="C194" s="447" t="s">
        <v>253</v>
      </c>
      <c r="D194" s="364"/>
      <c r="E194" s="448" t="s">
        <v>253</v>
      </c>
      <c r="F194" s="367"/>
      <c r="G194" s="449">
        <v>89974.98</v>
      </c>
      <c r="H194" s="449">
        <v>90233.51</v>
      </c>
      <c r="I194" s="449">
        <v>90492.04</v>
      </c>
      <c r="J194" s="449"/>
      <c r="K194" s="450">
        <v>6</v>
      </c>
      <c r="L194" s="450">
        <v>6</v>
      </c>
      <c r="M194" s="450">
        <v>6</v>
      </c>
      <c r="N194" s="369"/>
      <c r="O194" s="451" t="s">
        <v>253</v>
      </c>
      <c r="P194" s="48"/>
      <c r="Q194" s="452" t="s">
        <v>310</v>
      </c>
      <c r="R194" s="202"/>
      <c r="S194" s="454">
        <v>116302.24732995566</v>
      </c>
      <c r="T194" s="454">
        <v>106779.76528790436</v>
      </c>
      <c r="U194" s="454">
        <v>118309.94786173604</v>
      </c>
      <c r="V194" s="50">
        <f t="shared" si="3"/>
        <v>341391.96047959605</v>
      </c>
      <c r="X194"/>
      <c r="Y194"/>
      <c r="Z194"/>
      <c r="AA194"/>
      <c r="AB194"/>
    </row>
    <row r="195" spans="1:28" s="7" customFormat="1" ht="12.75">
      <c r="A195" s="446" t="s">
        <v>185</v>
      </c>
      <c r="B195" s="453" t="s">
        <v>309</v>
      </c>
      <c r="C195" s="447" t="s">
        <v>254</v>
      </c>
      <c r="D195" s="364"/>
      <c r="E195" s="448" t="s">
        <v>254</v>
      </c>
      <c r="F195" s="367"/>
      <c r="G195" s="449">
        <v>1222655.18</v>
      </c>
      <c r="H195" s="449">
        <v>1223827.29</v>
      </c>
      <c r="I195" s="449">
        <v>1223174.96</v>
      </c>
      <c r="J195" s="449"/>
      <c r="K195" s="450">
        <v>325</v>
      </c>
      <c r="L195" s="450">
        <v>327</v>
      </c>
      <c r="M195" s="450">
        <v>323</v>
      </c>
      <c r="N195" s="369"/>
      <c r="O195" s="451" t="s">
        <v>254</v>
      </c>
      <c r="P195" s="48"/>
      <c r="Q195" s="452" t="s">
        <v>310</v>
      </c>
      <c r="R195" s="202"/>
      <c r="S195" s="454">
        <v>1580412.0783756934</v>
      </c>
      <c r="T195" s="454">
        <v>1448242.3523049485</v>
      </c>
      <c r="U195" s="454">
        <v>1603827.592113441</v>
      </c>
      <c r="V195" s="50">
        <f t="shared" si="3"/>
        <v>4632482.022794083</v>
      </c>
      <c r="X195"/>
      <c r="Y195"/>
      <c r="Z195"/>
      <c r="AA195"/>
      <c r="AB195"/>
    </row>
    <row r="196" spans="1:28" s="7" customFormat="1" ht="12.75">
      <c r="A196" s="446" t="s">
        <v>185</v>
      </c>
      <c r="B196" s="453" t="s">
        <v>309</v>
      </c>
      <c r="C196" s="447" t="s">
        <v>255</v>
      </c>
      <c r="D196" s="364"/>
      <c r="E196" s="448" t="s">
        <v>255</v>
      </c>
      <c r="F196" s="367"/>
      <c r="G196" s="449">
        <v>271692.6</v>
      </c>
      <c r="H196" s="449">
        <v>271867.67</v>
      </c>
      <c r="I196" s="449">
        <v>272042.74</v>
      </c>
      <c r="J196" s="449"/>
      <c r="K196" s="450">
        <v>20</v>
      </c>
      <c r="L196" s="450">
        <v>20</v>
      </c>
      <c r="M196" s="450">
        <v>20</v>
      </c>
      <c r="N196" s="369"/>
      <c r="O196" s="451" t="s">
        <v>252</v>
      </c>
      <c r="P196" s="48"/>
      <c r="Q196" s="452" t="s">
        <v>310</v>
      </c>
      <c r="R196" s="202"/>
      <c r="S196" s="454">
        <v>351191.63086136506</v>
      </c>
      <c r="T196" s="454">
        <v>321720.45609186037</v>
      </c>
      <c r="U196" s="454">
        <v>356460.1428337617</v>
      </c>
      <c r="V196" s="50">
        <f t="shared" si="3"/>
        <v>1029372.2297869872</v>
      </c>
      <c r="X196"/>
      <c r="Y196"/>
      <c r="Z196"/>
      <c r="AA196"/>
      <c r="AB196"/>
    </row>
    <row r="197" spans="1:28" s="7" customFormat="1" ht="12.75">
      <c r="A197" s="446" t="s">
        <v>185</v>
      </c>
      <c r="B197" s="453" t="s">
        <v>311</v>
      </c>
      <c r="C197" s="447" t="s">
        <v>249</v>
      </c>
      <c r="D197" s="364"/>
      <c r="E197" s="448" t="s">
        <v>249</v>
      </c>
      <c r="F197" s="367"/>
      <c r="G197" s="449">
        <v>70232.64</v>
      </c>
      <c r="H197" s="449">
        <v>52659.56</v>
      </c>
      <c r="I197" s="449">
        <v>45304.13</v>
      </c>
      <c r="J197" s="449"/>
      <c r="K197" s="450">
        <v>16</v>
      </c>
      <c r="L197" s="450">
        <v>15</v>
      </c>
      <c r="M197" s="450">
        <v>14</v>
      </c>
      <c r="N197" s="369"/>
      <c r="O197" s="451" t="s">
        <v>250</v>
      </c>
      <c r="P197" s="48"/>
      <c r="Q197" s="452" t="s">
        <v>312</v>
      </c>
      <c r="R197" s="202"/>
      <c r="S197" s="454">
        <v>90783.16958687556</v>
      </c>
      <c r="T197" s="454">
        <v>62315.823212067415</v>
      </c>
      <c r="U197" s="454">
        <v>73510.3807622222</v>
      </c>
      <c r="V197" s="50">
        <f t="shared" si="3"/>
        <v>226609.37356116518</v>
      </c>
      <c r="X197"/>
      <c r="Y197"/>
      <c r="Z197"/>
      <c r="AA197"/>
      <c r="AB197"/>
    </row>
    <row r="198" spans="1:28" s="7" customFormat="1" ht="12.75">
      <c r="A198" s="446" t="s">
        <v>185</v>
      </c>
      <c r="B198" s="453" t="s">
        <v>311</v>
      </c>
      <c r="C198" s="447" t="s">
        <v>252</v>
      </c>
      <c r="D198" s="364"/>
      <c r="E198" s="448" t="s">
        <v>252</v>
      </c>
      <c r="F198" s="367"/>
      <c r="G198" s="449">
        <v>160459.5</v>
      </c>
      <c r="H198" s="449">
        <v>160785.6</v>
      </c>
      <c r="I198" s="449">
        <v>160916.04</v>
      </c>
      <c r="J198" s="449"/>
      <c r="K198" s="450">
        <v>16</v>
      </c>
      <c r="L198" s="450">
        <v>16</v>
      </c>
      <c r="M198" s="450">
        <v>16</v>
      </c>
      <c r="N198" s="369"/>
      <c r="O198" s="451" t="s">
        <v>252</v>
      </c>
      <c r="P198" s="48"/>
      <c r="Q198" s="452" t="s">
        <v>312</v>
      </c>
      <c r="R198" s="202"/>
      <c r="S198" s="454">
        <v>207410.9986514142</v>
      </c>
      <c r="T198" s="454">
        <v>190269.0988045891</v>
      </c>
      <c r="U198" s="454">
        <v>210729.02714433256</v>
      </c>
      <c r="V198" s="50">
        <f t="shared" si="3"/>
        <v>608409.1246003358</v>
      </c>
      <c r="X198"/>
      <c r="Y198"/>
      <c r="Z198"/>
      <c r="AA198"/>
      <c r="AB198"/>
    </row>
    <row r="199" spans="1:28" s="7" customFormat="1" ht="12.75">
      <c r="A199" s="446" t="s">
        <v>185</v>
      </c>
      <c r="B199" s="453" t="s">
        <v>311</v>
      </c>
      <c r="C199" s="447" t="s">
        <v>253</v>
      </c>
      <c r="D199" s="364"/>
      <c r="E199" s="448" t="s">
        <v>253</v>
      </c>
      <c r="F199" s="367"/>
      <c r="G199" s="449">
        <v>158480.52</v>
      </c>
      <c r="H199" s="449">
        <v>158480.52</v>
      </c>
      <c r="I199" s="449">
        <v>158480.52</v>
      </c>
      <c r="J199" s="449"/>
      <c r="K199" s="450">
        <v>10</v>
      </c>
      <c r="L199" s="450">
        <v>10</v>
      </c>
      <c r="M199" s="450">
        <v>10</v>
      </c>
      <c r="N199" s="369"/>
      <c r="O199" s="451" t="s">
        <v>253</v>
      </c>
      <c r="P199" s="48"/>
      <c r="Q199" s="452" t="s">
        <v>312</v>
      </c>
      <c r="R199" s="202"/>
      <c r="S199" s="454">
        <v>204852.95616648076</v>
      </c>
      <c r="T199" s="454">
        <v>187541.33279648586</v>
      </c>
      <c r="U199" s="454">
        <v>207792.22772449855</v>
      </c>
      <c r="V199" s="50">
        <f t="shared" si="3"/>
        <v>600186.5166874651</v>
      </c>
      <c r="X199"/>
      <c r="Y199"/>
      <c r="Z199"/>
      <c r="AA199"/>
      <c r="AB199"/>
    </row>
    <row r="200" spans="1:28" s="7" customFormat="1" ht="12.75">
      <c r="A200" s="446" t="s">
        <v>185</v>
      </c>
      <c r="B200" s="453" t="s">
        <v>311</v>
      </c>
      <c r="C200" s="447" t="s">
        <v>254</v>
      </c>
      <c r="D200" s="364"/>
      <c r="E200" s="448" t="s">
        <v>254</v>
      </c>
      <c r="F200" s="367"/>
      <c r="G200" s="449">
        <v>883802.97</v>
      </c>
      <c r="H200" s="449">
        <v>884847.11</v>
      </c>
      <c r="I200" s="449">
        <v>877515.64</v>
      </c>
      <c r="J200" s="449"/>
      <c r="K200" s="450">
        <v>250</v>
      </c>
      <c r="L200" s="450">
        <v>251</v>
      </c>
      <c r="M200" s="450">
        <v>247</v>
      </c>
      <c r="N200" s="369"/>
      <c r="O200" s="451" t="s">
        <v>254</v>
      </c>
      <c r="P200" s="48"/>
      <c r="Q200" s="452" t="s">
        <v>312</v>
      </c>
      <c r="R200" s="202"/>
      <c r="S200" s="454">
        <v>1142409.4965943797</v>
      </c>
      <c r="T200" s="454">
        <v>1047102.8636864563</v>
      </c>
      <c r="U200" s="454">
        <v>1156509.476973367</v>
      </c>
      <c r="V200" s="50">
        <f t="shared" si="3"/>
        <v>3346021.837254203</v>
      </c>
      <c r="X200"/>
      <c r="Y200"/>
      <c r="Z200"/>
      <c r="AA200"/>
      <c r="AB200"/>
    </row>
    <row r="201" spans="1:28" s="7" customFormat="1" ht="12.75">
      <c r="A201" s="446" t="s">
        <v>185</v>
      </c>
      <c r="B201" s="453" t="s">
        <v>311</v>
      </c>
      <c r="C201" s="447" t="s">
        <v>255</v>
      </c>
      <c r="D201" s="364"/>
      <c r="E201" s="448" t="s">
        <v>255</v>
      </c>
      <c r="F201" s="367"/>
      <c r="G201" s="449">
        <v>230207.38</v>
      </c>
      <c r="H201" s="449">
        <v>230207.38</v>
      </c>
      <c r="I201" s="449">
        <v>230557.54</v>
      </c>
      <c r="J201" s="449"/>
      <c r="K201" s="450">
        <v>14</v>
      </c>
      <c r="L201" s="450">
        <v>14</v>
      </c>
      <c r="M201" s="450">
        <v>14</v>
      </c>
      <c r="N201" s="369"/>
      <c r="O201" s="451" t="s">
        <v>252</v>
      </c>
      <c r="P201" s="48"/>
      <c r="Q201" s="452" t="s">
        <v>312</v>
      </c>
      <c r="R201" s="202"/>
      <c r="S201" s="454">
        <v>297567.56429333007</v>
      </c>
      <c r="T201" s="454">
        <v>272420.85566596506</v>
      </c>
      <c r="U201" s="454">
        <v>301990.16155196977</v>
      </c>
      <c r="V201" s="50">
        <f t="shared" si="3"/>
        <v>871978.5815112649</v>
      </c>
      <c r="X201"/>
      <c r="Y201"/>
      <c r="Z201"/>
      <c r="AA201"/>
      <c r="AB201"/>
    </row>
    <row r="202" spans="1:28" s="7" customFormat="1" ht="12.75">
      <c r="A202" s="446" t="s">
        <v>185</v>
      </c>
      <c r="B202" s="453" t="s">
        <v>313</v>
      </c>
      <c r="C202" s="447" t="s">
        <v>249</v>
      </c>
      <c r="D202" s="364"/>
      <c r="E202" s="448" t="s">
        <v>249</v>
      </c>
      <c r="F202" s="367"/>
      <c r="G202" s="449">
        <v>23250.17</v>
      </c>
      <c r="H202" s="449">
        <v>19467.86</v>
      </c>
      <c r="I202" s="449">
        <v>19467.86</v>
      </c>
      <c r="J202" s="449"/>
      <c r="K202" s="450">
        <v>6</v>
      </c>
      <c r="L202" s="450">
        <v>6</v>
      </c>
      <c r="M202" s="450">
        <v>6</v>
      </c>
      <c r="N202" s="369"/>
      <c r="O202" s="451" t="s">
        <v>250</v>
      </c>
      <c r="P202" s="48"/>
      <c r="Q202" s="452" t="s">
        <v>314</v>
      </c>
      <c r="R202" s="202"/>
      <c r="S202" s="454">
        <v>30053.321732369543</v>
      </c>
      <c r="T202" s="454">
        <v>23037.710950818408</v>
      </c>
      <c r="U202" s="454">
        <v>27178.407828147414</v>
      </c>
      <c r="V202" s="50">
        <f t="shared" si="3"/>
        <v>80269.44051133536</v>
      </c>
      <c r="X202"/>
      <c r="Y202"/>
      <c r="Z202"/>
      <c r="AA202"/>
      <c r="AB202"/>
    </row>
    <row r="203" spans="1:28" s="7" customFormat="1" ht="12.75">
      <c r="A203" s="446" t="s">
        <v>185</v>
      </c>
      <c r="B203" s="453" t="s">
        <v>313</v>
      </c>
      <c r="C203" s="447" t="s">
        <v>252</v>
      </c>
      <c r="D203" s="364"/>
      <c r="E203" s="448" t="s">
        <v>252</v>
      </c>
      <c r="F203" s="367"/>
      <c r="G203" s="449">
        <v>82274.48</v>
      </c>
      <c r="H203" s="449">
        <v>82274.48</v>
      </c>
      <c r="I203" s="449">
        <v>82393.07</v>
      </c>
      <c r="J203" s="449"/>
      <c r="K203" s="450">
        <v>10</v>
      </c>
      <c r="L203" s="450">
        <v>10</v>
      </c>
      <c r="M203" s="450">
        <v>10</v>
      </c>
      <c r="N203" s="369"/>
      <c r="O203" s="451" t="s">
        <v>252</v>
      </c>
      <c r="P203" s="48"/>
      <c r="Q203" s="452" t="s">
        <v>314</v>
      </c>
      <c r="R203" s="202"/>
      <c r="S203" s="454">
        <v>106348.53069045961</v>
      </c>
      <c r="T203" s="454">
        <v>97361.27591162511</v>
      </c>
      <c r="U203" s="454">
        <v>107926.27075451703</v>
      </c>
      <c r="V203" s="50">
        <f t="shared" si="3"/>
        <v>311636.0773566017</v>
      </c>
      <c r="X203"/>
      <c r="Y203"/>
      <c r="Z203"/>
      <c r="AA203"/>
      <c r="AB203"/>
    </row>
    <row r="204" spans="1:28" s="7" customFormat="1" ht="12.75">
      <c r="A204" s="446" t="s">
        <v>185</v>
      </c>
      <c r="B204" s="453" t="s">
        <v>313</v>
      </c>
      <c r="C204" s="447" t="s">
        <v>253</v>
      </c>
      <c r="D204" s="364"/>
      <c r="E204" s="448" t="s">
        <v>253</v>
      </c>
      <c r="F204" s="367"/>
      <c r="G204" s="449">
        <v>102752.16</v>
      </c>
      <c r="H204" s="449">
        <v>102752.16</v>
      </c>
      <c r="I204" s="449">
        <v>103035.01</v>
      </c>
      <c r="J204" s="449"/>
      <c r="K204" s="450">
        <v>6</v>
      </c>
      <c r="L204" s="450">
        <v>6</v>
      </c>
      <c r="M204" s="450">
        <v>6</v>
      </c>
      <c r="N204" s="369"/>
      <c r="O204" s="451" t="s">
        <v>253</v>
      </c>
      <c r="P204" s="48"/>
      <c r="Q204" s="452" t="s">
        <v>314</v>
      </c>
      <c r="R204" s="202"/>
      <c r="S204" s="454">
        <v>132818.11372458408</v>
      </c>
      <c r="T204" s="454">
        <v>121593.97908410298</v>
      </c>
      <c r="U204" s="454">
        <v>134847.43471169035</v>
      </c>
      <c r="V204" s="50">
        <f t="shared" si="3"/>
        <v>389259.5275203774</v>
      </c>
      <c r="X204"/>
      <c r="Y204"/>
      <c r="Z204"/>
      <c r="AA204"/>
      <c r="AB204"/>
    </row>
    <row r="205" spans="1:28" s="7" customFormat="1" ht="12.75">
      <c r="A205" s="446" t="s">
        <v>185</v>
      </c>
      <c r="B205" s="453" t="s">
        <v>313</v>
      </c>
      <c r="C205" s="447" t="s">
        <v>254</v>
      </c>
      <c r="D205" s="364"/>
      <c r="E205" s="448" t="s">
        <v>254</v>
      </c>
      <c r="F205" s="367"/>
      <c r="G205" s="449">
        <v>420380.88</v>
      </c>
      <c r="H205" s="449">
        <v>420788.1</v>
      </c>
      <c r="I205" s="449">
        <v>421472.56</v>
      </c>
      <c r="J205" s="449"/>
      <c r="K205" s="450">
        <v>136</v>
      </c>
      <c r="L205" s="450">
        <v>136</v>
      </c>
      <c r="M205" s="450">
        <v>136</v>
      </c>
      <c r="N205" s="369"/>
      <c r="O205" s="451" t="s">
        <v>254</v>
      </c>
      <c r="P205" s="48"/>
      <c r="Q205" s="452" t="s">
        <v>314</v>
      </c>
      <c r="R205" s="202"/>
      <c r="S205" s="454">
        <v>543387.0735902849</v>
      </c>
      <c r="T205" s="454">
        <v>497948.650716826</v>
      </c>
      <c r="U205" s="454">
        <v>551838.7967894342</v>
      </c>
      <c r="V205" s="50">
        <f t="shared" si="3"/>
        <v>1593174.5210965453</v>
      </c>
      <c r="X205"/>
      <c r="Y205"/>
      <c r="Z205"/>
      <c r="AA205"/>
      <c r="AB205"/>
    </row>
    <row r="206" spans="1:28" s="7" customFormat="1" ht="12.75">
      <c r="A206" s="446" t="s">
        <v>185</v>
      </c>
      <c r="B206" s="453" t="s">
        <v>313</v>
      </c>
      <c r="C206" s="447" t="s">
        <v>255</v>
      </c>
      <c r="D206" s="364"/>
      <c r="E206" s="448" t="s">
        <v>255</v>
      </c>
      <c r="F206" s="367"/>
      <c r="G206" s="449">
        <v>79029.74</v>
      </c>
      <c r="H206" s="449">
        <v>79029.74</v>
      </c>
      <c r="I206" s="449">
        <v>79029.74</v>
      </c>
      <c r="J206" s="449"/>
      <c r="K206" s="450">
        <v>6</v>
      </c>
      <c r="L206" s="450">
        <v>6</v>
      </c>
      <c r="M206" s="450">
        <v>6</v>
      </c>
      <c r="N206" s="369"/>
      <c r="O206" s="451" t="s">
        <v>252</v>
      </c>
      <c r="P206" s="48"/>
      <c r="Q206" s="452" t="s">
        <v>314</v>
      </c>
      <c r="R206" s="202"/>
      <c r="S206" s="454">
        <v>102154.35855503487</v>
      </c>
      <c r="T206" s="454">
        <v>93521.54302724241</v>
      </c>
      <c r="U206" s="454">
        <v>103620.08990813453</v>
      </c>
      <c r="V206" s="50">
        <f t="shared" si="3"/>
        <v>299295.9914904118</v>
      </c>
      <c r="X206"/>
      <c r="Y206"/>
      <c r="Z206"/>
      <c r="AA206"/>
      <c r="AB206"/>
    </row>
    <row r="207" spans="1:28" s="7" customFormat="1" ht="12.75">
      <c r="A207" s="446" t="s">
        <v>185</v>
      </c>
      <c r="B207" s="453" t="s">
        <v>315</v>
      </c>
      <c r="C207" s="447" t="s">
        <v>249</v>
      </c>
      <c r="D207" s="364"/>
      <c r="E207" s="448" t="s">
        <v>249</v>
      </c>
      <c r="F207" s="367"/>
      <c r="G207" s="449">
        <v>56896.77</v>
      </c>
      <c r="H207" s="449">
        <v>53140.12</v>
      </c>
      <c r="I207" s="449">
        <v>53483.43</v>
      </c>
      <c r="J207" s="449"/>
      <c r="K207" s="450">
        <v>12</v>
      </c>
      <c r="L207" s="450">
        <v>12</v>
      </c>
      <c r="M207" s="450">
        <v>12</v>
      </c>
      <c r="N207" s="369"/>
      <c r="O207" s="451" t="s">
        <v>250</v>
      </c>
      <c r="P207" s="48"/>
      <c r="Q207" s="452" t="s">
        <v>316</v>
      </c>
      <c r="R207" s="202"/>
      <c r="S207" s="454">
        <v>73545.1368459943</v>
      </c>
      <c r="T207" s="454">
        <v>62884.50422654593</v>
      </c>
      <c r="U207" s="454">
        <v>71466.72573391118</v>
      </c>
      <c r="V207" s="50">
        <f t="shared" si="3"/>
        <v>207896.3668064514</v>
      </c>
      <c r="X207"/>
      <c r="Y207"/>
      <c r="Z207"/>
      <c r="AA207"/>
      <c r="AB207"/>
    </row>
    <row r="208" spans="1:28" s="7" customFormat="1" ht="12.75">
      <c r="A208" s="446" t="s">
        <v>185</v>
      </c>
      <c r="B208" s="453" t="s">
        <v>315</v>
      </c>
      <c r="C208" s="447" t="s">
        <v>252</v>
      </c>
      <c r="D208" s="364"/>
      <c r="E208" s="448" t="s">
        <v>252</v>
      </c>
      <c r="F208" s="367"/>
      <c r="G208" s="449">
        <v>106004.76</v>
      </c>
      <c r="H208" s="449">
        <v>106004.76</v>
      </c>
      <c r="I208" s="449">
        <v>106004.76</v>
      </c>
      <c r="J208" s="449"/>
      <c r="K208" s="450">
        <v>12</v>
      </c>
      <c r="L208" s="450">
        <v>12</v>
      </c>
      <c r="M208" s="450">
        <v>12</v>
      </c>
      <c r="N208" s="369"/>
      <c r="O208" s="451" t="s">
        <v>252</v>
      </c>
      <c r="P208" s="48"/>
      <c r="Q208" s="452" t="s">
        <v>316</v>
      </c>
      <c r="R208" s="202"/>
      <c r="S208" s="454">
        <v>137022.445747391</v>
      </c>
      <c r="T208" s="454">
        <v>125443.01326858098</v>
      </c>
      <c r="U208" s="454">
        <v>138988.47145252183</v>
      </c>
      <c r="V208" s="50">
        <f t="shared" si="3"/>
        <v>401453.93046849384</v>
      </c>
      <c r="X208"/>
      <c r="Y208"/>
      <c r="Z208"/>
      <c r="AA208"/>
      <c r="AB208"/>
    </row>
    <row r="209" spans="1:28" s="7" customFormat="1" ht="12.75">
      <c r="A209" s="446" t="s">
        <v>185</v>
      </c>
      <c r="B209" s="453" t="s">
        <v>315</v>
      </c>
      <c r="C209" s="447" t="s">
        <v>253</v>
      </c>
      <c r="D209" s="364"/>
      <c r="E209" s="448" t="s">
        <v>253</v>
      </c>
      <c r="F209" s="367"/>
      <c r="G209" s="449">
        <v>78100.84</v>
      </c>
      <c r="H209" s="449">
        <v>78100.84</v>
      </c>
      <c r="I209" s="449">
        <v>78100.84</v>
      </c>
      <c r="J209" s="449"/>
      <c r="K209" s="450">
        <v>6</v>
      </c>
      <c r="L209" s="450">
        <v>6</v>
      </c>
      <c r="M209" s="450">
        <v>6</v>
      </c>
      <c r="N209" s="369"/>
      <c r="O209" s="451" t="s">
        <v>253</v>
      </c>
      <c r="P209" s="48"/>
      <c r="Q209" s="452" t="s">
        <v>316</v>
      </c>
      <c r="R209" s="202"/>
      <c r="S209" s="454">
        <v>100953.6563426554</v>
      </c>
      <c r="T209" s="454">
        <v>92422.30922844709</v>
      </c>
      <c r="U209" s="454">
        <v>102402.15977808897</v>
      </c>
      <c r="V209" s="50">
        <f t="shared" si="3"/>
        <v>295778.1253491915</v>
      </c>
      <c r="X209"/>
      <c r="Y209"/>
      <c r="Z209"/>
      <c r="AA209"/>
      <c r="AB209"/>
    </row>
    <row r="210" spans="1:28" s="7" customFormat="1" ht="12.75">
      <c r="A210" s="446" t="s">
        <v>185</v>
      </c>
      <c r="B210" s="453" t="s">
        <v>315</v>
      </c>
      <c r="C210" s="447" t="s">
        <v>254</v>
      </c>
      <c r="D210" s="364"/>
      <c r="E210" s="448" t="s">
        <v>254</v>
      </c>
      <c r="F210" s="367"/>
      <c r="G210" s="449">
        <v>305727.24</v>
      </c>
      <c r="H210" s="449">
        <v>295024.6</v>
      </c>
      <c r="I210" s="449">
        <v>294502.12</v>
      </c>
      <c r="J210" s="449"/>
      <c r="K210" s="450">
        <v>94</v>
      </c>
      <c r="L210" s="450">
        <v>93</v>
      </c>
      <c r="M210" s="450">
        <v>92</v>
      </c>
      <c r="N210" s="369"/>
      <c r="O210" s="451" t="s">
        <v>254</v>
      </c>
      <c r="P210" s="48"/>
      <c r="Q210" s="452" t="s">
        <v>316</v>
      </c>
      <c r="R210" s="202"/>
      <c r="S210" s="454">
        <v>395185.02901567426</v>
      </c>
      <c r="T210" s="454">
        <v>349123.7073916095</v>
      </c>
      <c r="U210" s="454">
        <v>391271.6732790022</v>
      </c>
      <c r="V210" s="50">
        <f t="shared" si="3"/>
        <v>1135580.409686286</v>
      </c>
      <c r="X210"/>
      <c r="Y210"/>
      <c r="Z210"/>
      <c r="AA210"/>
      <c r="AB210"/>
    </row>
    <row r="211" spans="1:28" s="7" customFormat="1" ht="12.75">
      <c r="A211" s="446" t="s">
        <v>185</v>
      </c>
      <c r="B211" s="453" t="s">
        <v>315</v>
      </c>
      <c r="C211" s="447" t="s">
        <v>255</v>
      </c>
      <c r="D211" s="364"/>
      <c r="E211" s="448" t="s">
        <v>255</v>
      </c>
      <c r="F211" s="367"/>
      <c r="G211" s="449">
        <v>1064602.08</v>
      </c>
      <c r="H211" s="449">
        <v>1064804.48</v>
      </c>
      <c r="I211" s="449">
        <v>1066757.52</v>
      </c>
      <c r="J211" s="449"/>
      <c r="K211" s="450">
        <v>62</v>
      </c>
      <c r="L211" s="450">
        <v>62</v>
      </c>
      <c r="M211" s="450">
        <v>62</v>
      </c>
      <c r="N211" s="369"/>
      <c r="O211" s="451" t="s">
        <v>252</v>
      </c>
      <c r="P211" s="48"/>
      <c r="Q211" s="452" t="s">
        <v>316</v>
      </c>
      <c r="R211" s="202"/>
      <c r="S211" s="454">
        <v>1376111.6080953311</v>
      </c>
      <c r="T211" s="454">
        <v>1260059.2889704618</v>
      </c>
      <c r="U211" s="454">
        <v>1396886.8315933978</v>
      </c>
      <c r="V211" s="50">
        <f t="shared" si="3"/>
        <v>4033057.728659191</v>
      </c>
      <c r="X211"/>
      <c r="Y211"/>
      <c r="Z211"/>
      <c r="AA211"/>
      <c r="AB211"/>
    </row>
    <row r="212" spans="1:28" s="7" customFormat="1" ht="12.75">
      <c r="A212" s="446" t="s">
        <v>185</v>
      </c>
      <c r="B212" s="453" t="s">
        <v>317</v>
      </c>
      <c r="C212" s="447" t="s">
        <v>249</v>
      </c>
      <c r="D212" s="364"/>
      <c r="E212" s="448" t="s">
        <v>249</v>
      </c>
      <c r="F212" s="367"/>
      <c r="G212" s="449">
        <v>38482.3</v>
      </c>
      <c r="H212" s="449">
        <v>34695.98</v>
      </c>
      <c r="I212" s="449">
        <v>34695.98</v>
      </c>
      <c r="J212" s="449"/>
      <c r="K212" s="450">
        <v>8</v>
      </c>
      <c r="L212" s="450">
        <v>8</v>
      </c>
      <c r="M212" s="450">
        <v>8</v>
      </c>
      <c r="N212" s="369"/>
      <c r="O212" s="451" t="s">
        <v>250</v>
      </c>
      <c r="P212" s="48"/>
      <c r="Q212" s="452" t="s">
        <v>318</v>
      </c>
      <c r="R212" s="202"/>
      <c r="S212" s="454">
        <v>49742.47254542933</v>
      </c>
      <c r="T212" s="454">
        <v>41058.23436142321</v>
      </c>
      <c r="U212" s="454">
        <v>47146.5574013592</v>
      </c>
      <c r="V212" s="50">
        <f t="shared" si="3"/>
        <v>137947.26430821174</v>
      </c>
      <c r="X212"/>
      <c r="Y212"/>
      <c r="Z212"/>
      <c r="AA212"/>
      <c r="AB212"/>
    </row>
    <row r="213" spans="1:28" s="7" customFormat="1" ht="12.75">
      <c r="A213" s="446" t="s">
        <v>185</v>
      </c>
      <c r="B213" s="453" t="s">
        <v>317</v>
      </c>
      <c r="C213" s="447" t="s">
        <v>252</v>
      </c>
      <c r="D213" s="364"/>
      <c r="E213" s="448" t="s">
        <v>252</v>
      </c>
      <c r="F213" s="367"/>
      <c r="G213" s="449">
        <v>22087.66</v>
      </c>
      <c r="H213" s="449">
        <v>24611.66</v>
      </c>
      <c r="I213" s="449">
        <v>22447.66</v>
      </c>
      <c r="J213" s="449"/>
      <c r="K213" s="450">
        <v>4</v>
      </c>
      <c r="L213" s="450">
        <v>4</v>
      </c>
      <c r="M213" s="450">
        <v>4</v>
      </c>
      <c r="N213" s="369"/>
      <c r="O213" s="451" t="s">
        <v>252</v>
      </c>
      <c r="P213" s="48"/>
      <c r="Q213" s="452" t="s">
        <v>318</v>
      </c>
      <c r="R213" s="202"/>
      <c r="S213" s="454">
        <v>28550.653706841258</v>
      </c>
      <c r="T213" s="454">
        <v>29124.737341434513</v>
      </c>
      <c r="U213" s="454">
        <v>30220.759444381234</v>
      </c>
      <c r="V213" s="50">
        <f t="shared" si="3"/>
        <v>87896.150492657</v>
      </c>
      <c r="X213"/>
      <c r="Y213"/>
      <c r="Z213"/>
      <c r="AA213"/>
      <c r="AB213"/>
    </row>
    <row r="214" spans="1:28" s="7" customFormat="1" ht="12.75">
      <c r="A214" s="446" t="s">
        <v>185</v>
      </c>
      <c r="B214" s="453" t="s">
        <v>317</v>
      </c>
      <c r="C214" s="447" t="s">
        <v>253</v>
      </c>
      <c r="D214" s="364"/>
      <c r="E214" s="448" t="s">
        <v>253</v>
      </c>
      <c r="F214" s="367"/>
      <c r="G214" s="449">
        <v>136051.1</v>
      </c>
      <c r="H214" s="449">
        <v>136398.46</v>
      </c>
      <c r="I214" s="449">
        <v>145939.39</v>
      </c>
      <c r="J214" s="449"/>
      <c r="K214" s="450">
        <v>10</v>
      </c>
      <c r="L214" s="450">
        <v>10</v>
      </c>
      <c r="M214" s="450">
        <v>10</v>
      </c>
      <c r="N214" s="369"/>
      <c r="O214" s="451" t="s">
        <v>253</v>
      </c>
      <c r="P214" s="48"/>
      <c r="Q214" s="452" t="s">
        <v>318</v>
      </c>
      <c r="R214" s="202"/>
      <c r="S214" s="454">
        <v>175860.54124949547</v>
      </c>
      <c r="T214" s="454">
        <v>161410.05203534267</v>
      </c>
      <c r="U214" s="454">
        <v>182857.32525321058</v>
      </c>
      <c r="V214" s="50">
        <f t="shared" si="3"/>
        <v>520127.91853804875</v>
      </c>
      <c r="X214"/>
      <c r="Y214"/>
      <c r="Z214"/>
      <c r="AA214"/>
      <c r="AB214"/>
    </row>
    <row r="215" spans="1:28" s="7" customFormat="1" ht="12.75">
      <c r="A215" s="446" t="s">
        <v>185</v>
      </c>
      <c r="B215" s="453" t="s">
        <v>317</v>
      </c>
      <c r="C215" s="447" t="s">
        <v>254</v>
      </c>
      <c r="D215" s="364"/>
      <c r="E215" s="448" t="s">
        <v>254</v>
      </c>
      <c r="F215" s="367"/>
      <c r="G215" s="449">
        <v>514530.1</v>
      </c>
      <c r="H215" s="449">
        <v>517921.14</v>
      </c>
      <c r="I215" s="449">
        <v>507371.35</v>
      </c>
      <c r="J215" s="449"/>
      <c r="K215" s="450">
        <v>155</v>
      </c>
      <c r="L215" s="450">
        <v>158</v>
      </c>
      <c r="M215" s="450">
        <v>156</v>
      </c>
      <c r="N215" s="369"/>
      <c r="O215" s="451" t="s">
        <v>254</v>
      </c>
      <c r="P215" s="48"/>
      <c r="Q215" s="452" t="s">
        <v>318</v>
      </c>
      <c r="R215" s="202"/>
      <c r="S215" s="454">
        <v>665084.970831967</v>
      </c>
      <c r="T215" s="454">
        <v>612893.1232625648</v>
      </c>
      <c r="U215" s="454">
        <v>672981.0626496497</v>
      </c>
      <c r="V215" s="50">
        <f t="shared" si="3"/>
        <v>1950959.1567441812</v>
      </c>
      <c r="X215"/>
      <c r="Y215"/>
      <c r="Z215"/>
      <c r="AA215"/>
      <c r="AB215"/>
    </row>
    <row r="216" spans="1:28" s="7" customFormat="1" ht="12.75">
      <c r="A216" s="446" t="s">
        <v>185</v>
      </c>
      <c r="B216" s="453" t="s">
        <v>317</v>
      </c>
      <c r="C216" s="447" t="s">
        <v>255</v>
      </c>
      <c r="D216" s="364"/>
      <c r="E216" s="448" t="s">
        <v>255</v>
      </c>
      <c r="F216" s="367"/>
      <c r="G216" s="449">
        <v>72218.7</v>
      </c>
      <c r="H216" s="449">
        <v>72218.7</v>
      </c>
      <c r="I216" s="449">
        <v>72218.7</v>
      </c>
      <c r="J216" s="449"/>
      <c r="K216" s="450">
        <v>6</v>
      </c>
      <c r="L216" s="450">
        <v>6</v>
      </c>
      <c r="M216" s="450">
        <v>6</v>
      </c>
      <c r="N216" s="369"/>
      <c r="O216" s="451" t="s">
        <v>252</v>
      </c>
      <c r="P216" s="48"/>
      <c r="Q216" s="452" t="s">
        <v>318</v>
      </c>
      <c r="R216" s="202"/>
      <c r="S216" s="454">
        <v>93350.36372609217</v>
      </c>
      <c r="T216" s="454">
        <v>85461.55231462879</v>
      </c>
      <c r="U216" s="454">
        <v>94689.77358458468</v>
      </c>
      <c r="V216" s="50">
        <f t="shared" si="3"/>
        <v>273501.6896253056</v>
      </c>
      <c r="X216"/>
      <c r="Y216"/>
      <c r="Z216"/>
      <c r="AA216"/>
      <c r="AB216"/>
    </row>
    <row r="217" spans="1:28" s="7" customFormat="1" ht="12.75">
      <c r="A217" s="446" t="s">
        <v>185</v>
      </c>
      <c r="B217" s="453" t="s">
        <v>319</v>
      </c>
      <c r="C217" s="447" t="s">
        <v>249</v>
      </c>
      <c r="D217" s="364"/>
      <c r="E217" s="448" t="s">
        <v>249</v>
      </c>
      <c r="F217" s="367"/>
      <c r="G217" s="449">
        <v>67638.07</v>
      </c>
      <c r="H217" s="449">
        <v>73353.84</v>
      </c>
      <c r="I217" s="449">
        <v>69737.74</v>
      </c>
      <c r="J217" s="449"/>
      <c r="K217" s="450">
        <v>19</v>
      </c>
      <c r="L217" s="450">
        <v>20</v>
      </c>
      <c r="M217" s="450">
        <v>20</v>
      </c>
      <c r="N217" s="369"/>
      <c r="O217" s="451" t="s">
        <v>250</v>
      </c>
      <c r="P217" s="48"/>
      <c r="Q217" s="452" t="s">
        <v>320</v>
      </c>
      <c r="R217" s="202"/>
      <c r="S217" s="454">
        <v>87429.4114437242</v>
      </c>
      <c r="T217" s="454">
        <v>86804.84465434728</v>
      </c>
      <c r="U217" s="454">
        <v>92099.61245521715</v>
      </c>
      <c r="V217" s="50">
        <f t="shared" si="3"/>
        <v>266333.86855328863</v>
      </c>
      <c r="X217"/>
      <c r="Y217"/>
      <c r="Z217"/>
      <c r="AA217"/>
      <c r="AB217"/>
    </row>
    <row r="218" spans="1:28" s="7" customFormat="1" ht="12.75">
      <c r="A218" s="446" t="s">
        <v>185</v>
      </c>
      <c r="B218" s="453" t="s">
        <v>319</v>
      </c>
      <c r="C218" s="447" t="s">
        <v>252</v>
      </c>
      <c r="D218" s="364"/>
      <c r="E218" s="448" t="s">
        <v>252</v>
      </c>
      <c r="F218" s="367"/>
      <c r="G218" s="449">
        <v>83827.43</v>
      </c>
      <c r="H218" s="449">
        <v>83919.84</v>
      </c>
      <c r="I218" s="449">
        <v>84077.47</v>
      </c>
      <c r="J218" s="449"/>
      <c r="K218" s="450">
        <v>10</v>
      </c>
      <c r="L218" s="450">
        <v>10</v>
      </c>
      <c r="M218" s="450">
        <v>10</v>
      </c>
      <c r="N218" s="369"/>
      <c r="O218" s="451" t="s">
        <v>252</v>
      </c>
      <c r="P218" s="48"/>
      <c r="Q218" s="452" t="s">
        <v>320</v>
      </c>
      <c r="R218" s="202"/>
      <c r="S218" s="454">
        <v>108355.88401236148</v>
      </c>
      <c r="T218" s="454">
        <v>99308.34806490947</v>
      </c>
      <c r="U218" s="454">
        <v>110060.26423256443</v>
      </c>
      <c r="V218" s="50">
        <f t="shared" si="3"/>
        <v>317724.49630983535</v>
      </c>
      <c r="X218"/>
      <c r="Y218"/>
      <c r="Z218"/>
      <c r="AA218"/>
      <c r="AB218"/>
    </row>
    <row r="219" spans="1:28" s="7" customFormat="1" ht="12.75">
      <c r="A219" s="446" t="s">
        <v>185</v>
      </c>
      <c r="B219" s="453" t="s">
        <v>319</v>
      </c>
      <c r="C219" s="447" t="s">
        <v>253</v>
      </c>
      <c r="D219" s="364"/>
      <c r="E219" s="448" t="s">
        <v>253</v>
      </c>
      <c r="F219" s="367"/>
      <c r="G219" s="449">
        <v>137911.66</v>
      </c>
      <c r="H219" s="449">
        <v>137911.66</v>
      </c>
      <c r="I219" s="449">
        <v>138299.44</v>
      </c>
      <c r="J219" s="449"/>
      <c r="K219" s="450">
        <v>8</v>
      </c>
      <c r="L219" s="450">
        <v>8</v>
      </c>
      <c r="M219" s="450">
        <v>8</v>
      </c>
      <c r="N219" s="369"/>
      <c r="O219" s="451" t="s">
        <v>253</v>
      </c>
      <c r="P219" s="48"/>
      <c r="Q219" s="452" t="s">
        <v>320</v>
      </c>
      <c r="R219" s="202"/>
      <c r="S219" s="454">
        <v>178265.51326829696</v>
      </c>
      <c r="T219" s="454">
        <v>163200.72980941637</v>
      </c>
      <c r="U219" s="454">
        <v>180992.78248165318</v>
      </c>
      <c r="V219" s="50">
        <f t="shared" si="3"/>
        <v>522459.02555936645</v>
      </c>
      <c r="X219"/>
      <c r="Y219"/>
      <c r="Z219"/>
      <c r="AA219"/>
      <c r="AB219"/>
    </row>
    <row r="220" spans="1:28" s="7" customFormat="1" ht="12.75">
      <c r="A220" s="446" t="s">
        <v>185</v>
      </c>
      <c r="B220" s="453" t="s">
        <v>319</v>
      </c>
      <c r="C220" s="447" t="s">
        <v>255</v>
      </c>
      <c r="D220" s="364"/>
      <c r="E220" s="448" t="s">
        <v>255</v>
      </c>
      <c r="F220" s="367"/>
      <c r="G220" s="449">
        <v>34028.68</v>
      </c>
      <c r="H220" s="449">
        <v>34028.68</v>
      </c>
      <c r="I220" s="449">
        <v>34028.68</v>
      </c>
      <c r="J220" s="449"/>
      <c r="K220" s="450">
        <v>2</v>
      </c>
      <c r="L220" s="450">
        <v>2</v>
      </c>
      <c r="M220" s="450">
        <v>2</v>
      </c>
      <c r="N220" s="369"/>
      <c r="O220" s="451" t="s">
        <v>252</v>
      </c>
      <c r="P220" s="48"/>
      <c r="Q220" s="452" t="s">
        <v>320</v>
      </c>
      <c r="R220" s="202"/>
      <c r="S220" s="454">
        <v>43985.69421934759</v>
      </c>
      <c r="T220" s="454">
        <v>40268.57055053279</v>
      </c>
      <c r="U220" s="454">
        <v>44616.80983709599</v>
      </c>
      <c r="V220" s="50">
        <f t="shared" si="3"/>
        <v>128871.07460697638</v>
      </c>
      <c r="X220"/>
      <c r="Y220"/>
      <c r="Z220"/>
      <c r="AA220"/>
      <c r="AB220"/>
    </row>
    <row r="221" spans="1:28" s="7" customFormat="1" ht="12.75">
      <c r="A221" s="446" t="s">
        <v>185</v>
      </c>
      <c r="B221" s="453" t="s">
        <v>321</v>
      </c>
      <c r="C221" s="447" t="s">
        <v>252</v>
      </c>
      <c r="D221" s="364"/>
      <c r="E221" s="448" t="s">
        <v>252</v>
      </c>
      <c r="F221" s="367"/>
      <c r="G221" s="449">
        <v>47194.68</v>
      </c>
      <c r="H221" s="449">
        <v>47194.68</v>
      </c>
      <c r="I221" s="449">
        <v>47314.47</v>
      </c>
      <c r="J221" s="449"/>
      <c r="K221" s="450">
        <v>4</v>
      </c>
      <c r="L221" s="450">
        <v>4</v>
      </c>
      <c r="M221" s="450">
        <v>4</v>
      </c>
      <c r="N221" s="369"/>
      <c r="O221" s="451" t="s">
        <v>252</v>
      </c>
      <c r="P221" s="48"/>
      <c r="Q221" s="452" t="s">
        <v>320</v>
      </c>
      <c r="R221" s="202"/>
      <c r="S221" s="454">
        <v>61004.15188775938</v>
      </c>
      <c r="T221" s="454">
        <v>55848.839895929515</v>
      </c>
      <c r="U221" s="454">
        <v>61931.80611470656</v>
      </c>
      <c r="V221" s="50">
        <f t="shared" si="3"/>
        <v>178784.79789839545</v>
      </c>
      <c r="X221"/>
      <c r="Y221"/>
      <c r="Z221"/>
      <c r="AA221"/>
      <c r="AB221"/>
    </row>
    <row r="222" spans="1:28" s="7" customFormat="1" ht="12.75">
      <c r="A222" s="446" t="s">
        <v>185</v>
      </c>
      <c r="B222" s="453" t="s">
        <v>321</v>
      </c>
      <c r="C222" s="447" t="s">
        <v>253</v>
      </c>
      <c r="D222" s="364"/>
      <c r="E222" s="448" t="s">
        <v>253</v>
      </c>
      <c r="F222" s="367"/>
      <c r="G222" s="449">
        <v>24628.5</v>
      </c>
      <c r="H222" s="449">
        <v>24628.5</v>
      </c>
      <c r="I222" s="449">
        <v>24628.5</v>
      </c>
      <c r="J222" s="449"/>
      <c r="K222" s="450">
        <v>2</v>
      </c>
      <c r="L222" s="450">
        <v>2</v>
      </c>
      <c r="M222" s="450">
        <v>2</v>
      </c>
      <c r="N222" s="369"/>
      <c r="O222" s="451" t="s">
        <v>253</v>
      </c>
      <c r="P222" s="48"/>
      <c r="Q222" s="452" t="s">
        <v>320</v>
      </c>
      <c r="R222" s="202"/>
      <c r="S222" s="454">
        <v>31834.960100750377</v>
      </c>
      <c r="T222" s="454">
        <v>29144.665317720133</v>
      </c>
      <c r="U222" s="454">
        <v>32291.734533132603</v>
      </c>
      <c r="V222" s="50">
        <f t="shared" si="3"/>
        <v>93271.35995160311</v>
      </c>
      <c r="X222"/>
      <c r="Y222"/>
      <c r="Z222"/>
      <c r="AA222"/>
      <c r="AB222"/>
    </row>
    <row r="223" spans="1:28" s="7" customFormat="1" ht="12.75">
      <c r="A223" s="446" t="s">
        <v>185</v>
      </c>
      <c r="B223" s="453" t="s">
        <v>321</v>
      </c>
      <c r="C223" s="447" t="s">
        <v>254</v>
      </c>
      <c r="D223" s="364"/>
      <c r="E223" s="448" t="s">
        <v>254</v>
      </c>
      <c r="F223" s="367"/>
      <c r="G223" s="449">
        <v>204114.55</v>
      </c>
      <c r="H223" s="449">
        <v>209125.26</v>
      </c>
      <c r="I223" s="449">
        <v>199635.73</v>
      </c>
      <c r="J223" s="449"/>
      <c r="K223" s="450">
        <v>66</v>
      </c>
      <c r="L223" s="450">
        <v>67</v>
      </c>
      <c r="M223" s="450">
        <v>63</v>
      </c>
      <c r="N223" s="369"/>
      <c r="O223" s="451" t="s">
        <v>254</v>
      </c>
      <c r="P223" s="48"/>
      <c r="Q223" s="452" t="s">
        <v>320</v>
      </c>
      <c r="R223" s="202"/>
      <c r="S223" s="454">
        <v>263839.80166200205</v>
      </c>
      <c r="T223" s="454">
        <v>247472.87541592895</v>
      </c>
      <c r="U223" s="454">
        <v>267857.8914608454</v>
      </c>
      <c r="V223" s="50">
        <f t="shared" si="3"/>
        <v>779170.5685387764</v>
      </c>
      <c r="X223"/>
      <c r="Y223"/>
      <c r="Z223"/>
      <c r="AA223"/>
      <c r="AB223"/>
    </row>
    <row r="224" spans="1:28" s="7" customFormat="1" ht="12.75">
      <c r="A224" s="446" t="s">
        <v>185</v>
      </c>
      <c r="B224" s="453" t="s">
        <v>321</v>
      </c>
      <c r="C224" s="447" t="s">
        <v>255</v>
      </c>
      <c r="D224" s="364"/>
      <c r="E224" s="448" t="s">
        <v>255</v>
      </c>
      <c r="F224" s="367"/>
      <c r="G224" s="449">
        <v>64058.42</v>
      </c>
      <c r="H224" s="449">
        <v>64058.42</v>
      </c>
      <c r="I224" s="449">
        <v>87340.98</v>
      </c>
      <c r="J224" s="449"/>
      <c r="K224" s="450">
        <v>4</v>
      </c>
      <c r="L224" s="450">
        <v>4</v>
      </c>
      <c r="M224" s="450">
        <v>6</v>
      </c>
      <c r="N224" s="369"/>
      <c r="O224" s="451" t="s">
        <v>252</v>
      </c>
      <c r="P224" s="48"/>
      <c r="Q224" s="452" t="s">
        <v>320</v>
      </c>
      <c r="R224" s="202"/>
      <c r="S224" s="454">
        <v>82802.332452935</v>
      </c>
      <c r="T224" s="454">
        <v>75804.9094212782</v>
      </c>
      <c r="U224" s="454">
        <v>94166.06406571613</v>
      </c>
      <c r="V224" s="50">
        <f t="shared" si="3"/>
        <v>252773.30593992933</v>
      </c>
      <c r="X224"/>
      <c r="Y224"/>
      <c r="Z224"/>
      <c r="AA224"/>
      <c r="AB224"/>
    </row>
    <row r="225" spans="1:28" s="7" customFormat="1" ht="12.75">
      <c r="A225" s="446" t="s">
        <v>185</v>
      </c>
      <c r="B225" s="453" t="s">
        <v>322</v>
      </c>
      <c r="C225" s="447" t="s">
        <v>252</v>
      </c>
      <c r="D225" s="364"/>
      <c r="E225" s="448" t="s">
        <v>252</v>
      </c>
      <c r="F225" s="367"/>
      <c r="G225" s="449">
        <v>13872.36</v>
      </c>
      <c r="H225" s="449">
        <v>13872.36</v>
      </c>
      <c r="I225" s="449">
        <v>13872.36</v>
      </c>
      <c r="J225" s="449"/>
      <c r="K225" s="450">
        <v>2</v>
      </c>
      <c r="L225" s="450">
        <v>2</v>
      </c>
      <c r="M225" s="450">
        <v>2</v>
      </c>
      <c r="N225" s="369"/>
      <c r="O225" s="451" t="s">
        <v>252</v>
      </c>
      <c r="P225" s="48"/>
      <c r="Q225" s="452" t="s">
        <v>320</v>
      </c>
      <c r="R225" s="202"/>
      <c r="S225" s="454">
        <v>17931.503222008872</v>
      </c>
      <c r="T225" s="454">
        <v>16416.155647600466</v>
      </c>
      <c r="U225" s="454">
        <v>18188.788049132</v>
      </c>
      <c r="V225" s="50">
        <f t="shared" si="3"/>
        <v>52536.446918741334</v>
      </c>
      <c r="X225"/>
      <c r="Y225"/>
      <c r="Z225"/>
      <c r="AA225"/>
      <c r="AB225"/>
    </row>
    <row r="226" spans="1:28" s="7" customFormat="1" ht="12.75">
      <c r="A226" s="446" t="s">
        <v>185</v>
      </c>
      <c r="B226" s="453" t="s">
        <v>322</v>
      </c>
      <c r="C226" s="447" t="s">
        <v>254</v>
      </c>
      <c r="D226" s="364"/>
      <c r="E226" s="448" t="s">
        <v>254</v>
      </c>
      <c r="F226" s="367"/>
      <c r="G226" s="449">
        <v>355874.37</v>
      </c>
      <c r="H226" s="449">
        <v>363735.28</v>
      </c>
      <c r="I226" s="449">
        <v>330299.18</v>
      </c>
      <c r="J226" s="449"/>
      <c r="K226" s="450">
        <v>83</v>
      </c>
      <c r="L226" s="450">
        <v>84</v>
      </c>
      <c r="M226" s="450">
        <v>80</v>
      </c>
      <c r="N226" s="369"/>
      <c r="O226" s="451" t="s">
        <v>254</v>
      </c>
      <c r="P226" s="48"/>
      <c r="Q226" s="452" t="s">
        <v>320</v>
      </c>
      <c r="R226" s="202"/>
      <c r="S226" s="454">
        <v>458442.1294673983</v>
      </c>
      <c r="T226" s="454">
        <v>420480.6309706185</v>
      </c>
      <c r="U226" s="454">
        <v>454659.0953607385</v>
      </c>
      <c r="V226" s="50">
        <f t="shared" si="3"/>
        <v>1333581.8557987553</v>
      </c>
      <c r="X226"/>
      <c r="Y226"/>
      <c r="Z226"/>
      <c r="AA226"/>
      <c r="AB226"/>
    </row>
    <row r="227" spans="1:28" s="7" customFormat="1" ht="12.75">
      <c r="A227" s="446" t="s">
        <v>185</v>
      </c>
      <c r="B227" s="453" t="s">
        <v>322</v>
      </c>
      <c r="C227" s="447" t="s">
        <v>255</v>
      </c>
      <c r="D227" s="364"/>
      <c r="E227" s="448" t="s">
        <v>255</v>
      </c>
      <c r="F227" s="367"/>
      <c r="G227" s="449">
        <v>163351.44</v>
      </c>
      <c r="H227" s="449">
        <v>163351.44</v>
      </c>
      <c r="I227" s="449">
        <v>189365.88</v>
      </c>
      <c r="J227" s="449"/>
      <c r="K227" s="450">
        <v>12</v>
      </c>
      <c r="L227" s="450">
        <v>12</v>
      </c>
      <c r="M227" s="450">
        <v>14</v>
      </c>
      <c r="N227" s="369"/>
      <c r="O227" s="451" t="s">
        <v>252</v>
      </c>
      <c r="P227" s="48"/>
      <c r="Q227" s="452" t="s">
        <v>320</v>
      </c>
      <c r="R227" s="202"/>
      <c r="S227" s="454">
        <v>211149.13920052454</v>
      </c>
      <c r="T227" s="454">
        <v>193305.44076852596</v>
      </c>
      <c r="U227" s="454">
        <v>225548.3876912645</v>
      </c>
      <c r="V227" s="50">
        <f t="shared" si="3"/>
        <v>630002.967660315</v>
      </c>
      <c r="X227"/>
      <c r="Y227"/>
      <c r="Z227"/>
      <c r="AA227"/>
      <c r="AB227"/>
    </row>
    <row r="228" spans="1:28" s="7" customFormat="1" ht="12.75">
      <c r="A228" s="446" t="s">
        <v>185</v>
      </c>
      <c r="B228" s="453" t="s">
        <v>323</v>
      </c>
      <c r="C228" s="447" t="s">
        <v>252</v>
      </c>
      <c r="D228" s="364"/>
      <c r="E228" s="448" t="s">
        <v>252</v>
      </c>
      <c r="F228" s="367"/>
      <c r="G228" s="449">
        <v>27538.06</v>
      </c>
      <c r="H228" s="449">
        <v>27538.06</v>
      </c>
      <c r="I228" s="449">
        <v>27740.45</v>
      </c>
      <c r="J228" s="449"/>
      <c r="K228" s="450">
        <v>2</v>
      </c>
      <c r="L228" s="450">
        <v>2</v>
      </c>
      <c r="M228" s="450">
        <v>2</v>
      </c>
      <c r="N228" s="369"/>
      <c r="O228" s="451" t="s">
        <v>252</v>
      </c>
      <c r="P228" s="48"/>
      <c r="Q228" s="452" t="s">
        <v>320</v>
      </c>
      <c r="R228" s="202"/>
      <c r="S228" s="454">
        <v>35595.87637704569</v>
      </c>
      <c r="T228" s="454">
        <v>32587.755738242126</v>
      </c>
      <c r="U228" s="454">
        <v>36195.0679549383</v>
      </c>
      <c r="V228" s="50">
        <f t="shared" si="3"/>
        <v>104378.70007022613</v>
      </c>
      <c r="X228"/>
      <c r="Y228"/>
      <c r="Z228"/>
      <c r="AA228"/>
      <c r="AB228"/>
    </row>
    <row r="229" spans="1:28" s="7" customFormat="1" ht="12.75">
      <c r="A229" s="446" t="s">
        <v>185</v>
      </c>
      <c r="B229" s="453" t="s">
        <v>323</v>
      </c>
      <c r="C229" s="447" t="s">
        <v>253</v>
      </c>
      <c r="D229" s="364"/>
      <c r="E229" s="448" t="s">
        <v>253</v>
      </c>
      <c r="F229" s="367"/>
      <c r="G229" s="449">
        <v>22338.68</v>
      </c>
      <c r="H229" s="449">
        <v>22338.68</v>
      </c>
      <c r="I229" s="449">
        <v>22338.68</v>
      </c>
      <c r="J229" s="449"/>
      <c r="K229" s="450">
        <v>2</v>
      </c>
      <c r="L229" s="450">
        <v>2</v>
      </c>
      <c r="M229" s="450">
        <v>2</v>
      </c>
      <c r="N229" s="369"/>
      <c r="O229" s="451" t="s">
        <v>253</v>
      </c>
      <c r="P229" s="48"/>
      <c r="Q229" s="452" t="s">
        <v>320</v>
      </c>
      <c r="R229" s="202"/>
      <c r="S229" s="454">
        <v>28875.123799802277</v>
      </c>
      <c r="T229" s="454">
        <v>26434.95755891136</v>
      </c>
      <c r="U229" s="454">
        <v>29289.42990359131</v>
      </c>
      <c r="V229" s="50">
        <f t="shared" si="3"/>
        <v>84599.51126230495</v>
      </c>
      <c r="X229"/>
      <c r="Y229"/>
      <c r="Z229"/>
      <c r="AA229"/>
      <c r="AB229"/>
    </row>
    <row r="230" spans="1:28" s="7" customFormat="1" ht="12.75">
      <c r="A230" s="446" t="s">
        <v>185</v>
      </c>
      <c r="B230" s="453" t="s">
        <v>323</v>
      </c>
      <c r="C230" s="447" t="s">
        <v>254</v>
      </c>
      <c r="D230" s="364"/>
      <c r="E230" s="448" t="s">
        <v>254</v>
      </c>
      <c r="F230" s="367"/>
      <c r="G230" s="449">
        <v>361682.96</v>
      </c>
      <c r="H230" s="449">
        <v>361422.02</v>
      </c>
      <c r="I230" s="449">
        <v>361650.04</v>
      </c>
      <c r="J230" s="449"/>
      <c r="K230" s="450">
        <v>72</v>
      </c>
      <c r="L230" s="450">
        <v>72</v>
      </c>
      <c r="M230" s="450">
        <v>72</v>
      </c>
      <c r="N230" s="369"/>
      <c r="O230" s="451" t="s">
        <v>254</v>
      </c>
      <c r="P230" s="48"/>
      <c r="Q230" s="452" t="s">
        <v>320</v>
      </c>
      <c r="R230" s="202"/>
      <c r="S230" s="454">
        <v>467513.75847986253</v>
      </c>
      <c r="T230" s="454">
        <v>427696.5227827254</v>
      </c>
      <c r="U230" s="454">
        <v>474093.308420772</v>
      </c>
      <c r="V230" s="50">
        <f t="shared" si="3"/>
        <v>1369303.58968336</v>
      </c>
      <c r="X230"/>
      <c r="Y230"/>
      <c r="Z230"/>
      <c r="AA230"/>
      <c r="AB230"/>
    </row>
    <row r="231" spans="1:28" s="7" customFormat="1" ht="12.75">
      <c r="A231" s="446" t="s">
        <v>185</v>
      </c>
      <c r="B231" s="453" t="s">
        <v>323</v>
      </c>
      <c r="C231" s="447" t="s">
        <v>255</v>
      </c>
      <c r="D231" s="364"/>
      <c r="E231" s="448" t="s">
        <v>255</v>
      </c>
      <c r="F231" s="367"/>
      <c r="G231" s="449">
        <v>267347.34</v>
      </c>
      <c r="H231" s="449">
        <v>267347.34</v>
      </c>
      <c r="I231" s="449">
        <v>311367.3</v>
      </c>
      <c r="J231" s="449"/>
      <c r="K231" s="450">
        <v>18</v>
      </c>
      <c r="L231" s="450">
        <v>18</v>
      </c>
      <c r="M231" s="450">
        <v>18</v>
      </c>
      <c r="N231" s="369"/>
      <c r="O231" s="451" t="s">
        <v>252</v>
      </c>
      <c r="P231" s="48"/>
      <c r="Q231" s="452" t="s">
        <v>320</v>
      </c>
      <c r="R231" s="202"/>
      <c r="S231" s="454">
        <v>345574.91937965143</v>
      </c>
      <c r="T231" s="454">
        <v>316371.2263387025</v>
      </c>
      <c r="U231" s="454">
        <v>368993.85319215496</v>
      </c>
      <c r="V231" s="50">
        <f t="shared" si="3"/>
        <v>1030939.9989105088</v>
      </c>
      <c r="X231"/>
      <c r="Y231"/>
      <c r="Z231"/>
      <c r="AA231"/>
      <c r="AB231"/>
    </row>
    <row r="232" spans="1:28" s="7" customFormat="1" ht="12.75">
      <c r="A232" s="446" t="s">
        <v>185</v>
      </c>
      <c r="B232" s="453" t="s">
        <v>324</v>
      </c>
      <c r="C232" s="447" t="s">
        <v>252</v>
      </c>
      <c r="D232" s="364"/>
      <c r="E232" s="448" t="s">
        <v>252</v>
      </c>
      <c r="F232" s="367"/>
      <c r="G232" s="449">
        <v>30415.14</v>
      </c>
      <c r="H232" s="449">
        <v>30414.78</v>
      </c>
      <c r="I232" s="449">
        <v>30414.78</v>
      </c>
      <c r="J232" s="449"/>
      <c r="K232" s="450">
        <v>4</v>
      </c>
      <c r="L232" s="450">
        <v>4</v>
      </c>
      <c r="M232" s="450">
        <v>4</v>
      </c>
      <c r="N232" s="369"/>
      <c r="O232" s="451" t="s">
        <v>252</v>
      </c>
      <c r="P232" s="48"/>
      <c r="Q232" s="452" t="s">
        <v>320</v>
      </c>
      <c r="R232" s="202"/>
      <c r="S232" s="454">
        <v>39314.80879301365</v>
      </c>
      <c r="T232" s="454">
        <v>35991.98423826412</v>
      </c>
      <c r="U232" s="454">
        <v>39878.59092724993</v>
      </c>
      <c r="V232" s="50">
        <f t="shared" si="3"/>
        <v>115185.3839585277</v>
      </c>
      <c r="X232"/>
      <c r="Y232"/>
      <c r="Z232"/>
      <c r="AA232"/>
      <c r="AB232"/>
    </row>
    <row r="233" spans="1:28" s="7" customFormat="1" ht="12.75">
      <c r="A233" s="446" t="s">
        <v>185</v>
      </c>
      <c r="B233" s="453" t="s">
        <v>324</v>
      </c>
      <c r="C233" s="447" t="s">
        <v>253</v>
      </c>
      <c r="D233" s="364"/>
      <c r="E233" s="448" t="s">
        <v>253</v>
      </c>
      <c r="F233" s="367"/>
      <c r="G233" s="449">
        <v>24342.28</v>
      </c>
      <c r="H233" s="449">
        <v>24342.28</v>
      </c>
      <c r="I233" s="449">
        <v>24342.28</v>
      </c>
      <c r="J233" s="449"/>
      <c r="K233" s="450">
        <v>2</v>
      </c>
      <c r="L233" s="450">
        <v>2</v>
      </c>
      <c r="M233" s="450">
        <v>2</v>
      </c>
      <c r="N233" s="369"/>
      <c r="O233" s="451" t="s">
        <v>253</v>
      </c>
      <c r="P233" s="48"/>
      <c r="Q233" s="452" t="s">
        <v>320</v>
      </c>
      <c r="R233" s="202"/>
      <c r="S233" s="454">
        <v>31464.990257680885</v>
      </c>
      <c r="T233" s="454">
        <v>28805.960723155385</v>
      </c>
      <c r="U233" s="454">
        <v>31916.45628808832</v>
      </c>
      <c r="V233" s="50">
        <f t="shared" si="3"/>
        <v>92187.4072689246</v>
      </c>
      <c r="X233"/>
      <c r="Y233"/>
      <c r="Z233"/>
      <c r="AA233"/>
      <c r="AB233"/>
    </row>
    <row r="234" spans="1:28" s="7" customFormat="1" ht="12.75">
      <c r="A234" s="446" t="s">
        <v>185</v>
      </c>
      <c r="B234" s="453" t="s">
        <v>324</v>
      </c>
      <c r="C234" s="447" t="s">
        <v>254</v>
      </c>
      <c r="D234" s="364"/>
      <c r="E234" s="448" t="s">
        <v>254</v>
      </c>
      <c r="F234" s="367"/>
      <c r="G234" s="449">
        <v>214783.27</v>
      </c>
      <c r="H234" s="449">
        <v>220820.34</v>
      </c>
      <c r="I234" s="449">
        <v>204782.49</v>
      </c>
      <c r="J234" s="449"/>
      <c r="K234" s="450">
        <v>81</v>
      </c>
      <c r="L234" s="450">
        <v>80</v>
      </c>
      <c r="M234" s="450">
        <v>76</v>
      </c>
      <c r="N234" s="369"/>
      <c r="O234" s="451" t="s">
        <v>254</v>
      </c>
      <c r="P234" s="48"/>
      <c r="Q234" s="452" t="s">
        <v>320</v>
      </c>
      <c r="R234" s="202"/>
      <c r="S234" s="454">
        <v>275801.9961910873</v>
      </c>
      <c r="T234" s="454">
        <v>261312.49993483842</v>
      </c>
      <c r="U234" s="454">
        <v>279263.2452996115</v>
      </c>
      <c r="V234" s="50">
        <f t="shared" si="3"/>
        <v>816377.7414255372</v>
      </c>
      <c r="X234"/>
      <c r="Y234"/>
      <c r="Z234"/>
      <c r="AA234"/>
      <c r="AB234"/>
    </row>
    <row r="235" spans="1:28" s="7" customFormat="1" ht="12.75">
      <c r="A235" s="446" t="s">
        <v>185</v>
      </c>
      <c r="B235" s="453" t="s">
        <v>324</v>
      </c>
      <c r="C235" s="447" t="s">
        <v>255</v>
      </c>
      <c r="D235" s="364"/>
      <c r="E235" s="448" t="s">
        <v>255</v>
      </c>
      <c r="F235" s="367"/>
      <c r="G235" s="449">
        <v>29732.74</v>
      </c>
      <c r="H235" s="449">
        <v>29732.74</v>
      </c>
      <c r="I235" s="449">
        <v>53015.3</v>
      </c>
      <c r="J235" s="449"/>
      <c r="K235" s="450">
        <v>2</v>
      </c>
      <c r="L235" s="450">
        <v>2</v>
      </c>
      <c r="M235" s="450">
        <v>4</v>
      </c>
      <c r="N235" s="369"/>
      <c r="O235" s="451" t="s">
        <v>252</v>
      </c>
      <c r="P235" s="48"/>
      <c r="Q235" s="452" t="s">
        <v>320</v>
      </c>
      <c r="R235" s="202"/>
      <c r="S235" s="454">
        <v>38432.73409204721</v>
      </c>
      <c r="T235" s="454">
        <v>35184.877531266226</v>
      </c>
      <c r="U235" s="454">
        <v>49159.84175297848</v>
      </c>
      <c r="V235" s="50">
        <f t="shared" si="3"/>
        <v>122777.45337629192</v>
      </c>
      <c r="X235"/>
      <c r="Y235"/>
      <c r="Z235"/>
      <c r="AA235"/>
      <c r="AB235"/>
    </row>
    <row r="236" spans="1:28" s="7" customFormat="1" ht="12.75">
      <c r="A236" s="446" t="s">
        <v>185</v>
      </c>
      <c r="B236" s="453" t="s">
        <v>325</v>
      </c>
      <c r="C236" s="447" t="s">
        <v>249</v>
      </c>
      <c r="D236" s="364"/>
      <c r="E236" s="448" t="s">
        <v>249</v>
      </c>
      <c r="F236" s="367"/>
      <c r="G236" s="449">
        <v>9538.85</v>
      </c>
      <c r="H236" s="449">
        <v>9540.2</v>
      </c>
      <c r="I236" s="449">
        <v>9536.15</v>
      </c>
      <c r="J236" s="449"/>
      <c r="K236" s="450">
        <v>2</v>
      </c>
      <c r="L236" s="450">
        <v>2</v>
      </c>
      <c r="M236" s="450">
        <v>2</v>
      </c>
      <c r="N236" s="369"/>
      <c r="O236" s="451" t="s">
        <v>250</v>
      </c>
      <c r="P236" s="48"/>
      <c r="Q236" s="452" t="s">
        <v>251</v>
      </c>
      <c r="R236" s="202"/>
      <c r="S236" s="454">
        <v>12329.979867106917</v>
      </c>
      <c r="T236" s="454">
        <v>11289.600912118629</v>
      </c>
      <c r="U236" s="454">
        <v>12506.302887745176</v>
      </c>
      <c r="V236" s="50">
        <f t="shared" si="3"/>
        <v>36125.88366697072</v>
      </c>
      <c r="X236"/>
      <c r="Y236"/>
      <c r="Z236"/>
      <c r="AA236"/>
      <c r="AB236"/>
    </row>
    <row r="237" spans="1:28" s="7" customFormat="1" ht="12.75">
      <c r="A237" s="446" t="s">
        <v>185</v>
      </c>
      <c r="B237" s="453" t="s">
        <v>325</v>
      </c>
      <c r="C237" s="447" t="s">
        <v>252</v>
      </c>
      <c r="D237" s="364"/>
      <c r="E237" s="448" t="s">
        <v>252</v>
      </c>
      <c r="F237" s="367"/>
      <c r="G237" s="449">
        <v>68446.94</v>
      </c>
      <c r="H237" s="449">
        <v>68446.94</v>
      </c>
      <c r="I237" s="449">
        <v>68604.56</v>
      </c>
      <c r="J237" s="449"/>
      <c r="K237" s="450">
        <v>6</v>
      </c>
      <c r="L237" s="450">
        <v>6</v>
      </c>
      <c r="M237" s="450">
        <v>6</v>
      </c>
      <c r="N237" s="369"/>
      <c r="O237" s="451" t="s">
        <v>252</v>
      </c>
      <c r="P237" s="48"/>
      <c r="Q237" s="452" t="s">
        <v>251</v>
      </c>
      <c r="R237" s="202"/>
      <c r="S237" s="454">
        <v>88474.96209344681</v>
      </c>
      <c r="T237" s="454">
        <v>80998.15897525514</v>
      </c>
      <c r="U237" s="454">
        <v>89813.30669012024</v>
      </c>
      <c r="V237" s="50">
        <f t="shared" si="3"/>
        <v>259286.42775882222</v>
      </c>
      <c r="X237"/>
      <c r="Y237"/>
      <c r="Z237"/>
      <c r="AA237"/>
      <c r="AB237"/>
    </row>
    <row r="238" spans="1:28" s="7" customFormat="1" ht="12.75">
      <c r="A238" s="446" t="s">
        <v>185</v>
      </c>
      <c r="B238" s="453" t="s">
        <v>325</v>
      </c>
      <c r="C238" s="447" t="s">
        <v>253</v>
      </c>
      <c r="D238" s="364"/>
      <c r="E238" s="448" t="s">
        <v>253</v>
      </c>
      <c r="F238" s="367"/>
      <c r="G238" s="449">
        <v>66257.3</v>
      </c>
      <c r="H238" s="449">
        <v>66257.3</v>
      </c>
      <c r="I238" s="449">
        <v>67160.96</v>
      </c>
      <c r="J238" s="449"/>
      <c r="K238" s="450">
        <v>2</v>
      </c>
      <c r="L238" s="450">
        <v>2</v>
      </c>
      <c r="M238" s="450">
        <v>2</v>
      </c>
      <c r="N238" s="369"/>
      <c r="O238" s="451" t="s">
        <v>253</v>
      </c>
      <c r="P238" s="48"/>
      <c r="Q238" s="452" t="s">
        <v>251</v>
      </c>
      <c r="R238" s="202"/>
      <c r="S238" s="454">
        <v>85644.61911539265</v>
      </c>
      <c r="T238" s="454">
        <v>78407.00137465856</v>
      </c>
      <c r="U238" s="454">
        <v>87268.41093684947</v>
      </c>
      <c r="V238" s="50">
        <f t="shared" si="3"/>
        <v>251320.0314269007</v>
      </c>
      <c r="X238"/>
      <c r="Y238"/>
      <c r="Z238"/>
      <c r="AA238"/>
      <c r="AB238"/>
    </row>
    <row r="239" spans="1:28" s="7" customFormat="1" ht="12.75">
      <c r="A239" s="446" t="s">
        <v>185</v>
      </c>
      <c r="B239" s="453" t="s">
        <v>326</v>
      </c>
      <c r="C239" s="447" t="s">
        <v>249</v>
      </c>
      <c r="D239" s="364"/>
      <c r="E239" s="448" t="s">
        <v>249</v>
      </c>
      <c r="F239" s="367"/>
      <c r="G239" s="449">
        <v>30645.41</v>
      </c>
      <c r="H239" s="449">
        <v>30605.88</v>
      </c>
      <c r="I239" s="449">
        <v>30619.36</v>
      </c>
      <c r="J239" s="449"/>
      <c r="K239" s="450">
        <v>6</v>
      </c>
      <c r="L239" s="450">
        <v>6</v>
      </c>
      <c r="M239" s="450">
        <v>6</v>
      </c>
      <c r="N239" s="369"/>
      <c r="O239" s="451" t="s">
        <v>250</v>
      </c>
      <c r="P239" s="48"/>
      <c r="Q239" s="452" t="s">
        <v>251</v>
      </c>
      <c r="R239" s="202"/>
      <c r="S239" s="454">
        <v>39612.457300328344</v>
      </c>
      <c r="T239" s="454">
        <v>36218.12653447446</v>
      </c>
      <c r="U239" s="454">
        <v>40152.16302503656</v>
      </c>
      <c r="V239" s="50">
        <f t="shared" si="3"/>
        <v>115982.74685983936</v>
      </c>
      <c r="X239"/>
      <c r="Y239"/>
      <c r="Z239"/>
      <c r="AA239"/>
      <c r="AB239"/>
    </row>
    <row r="240" spans="1:28" s="7" customFormat="1" ht="12.75">
      <c r="A240" s="446" t="s">
        <v>185</v>
      </c>
      <c r="B240" s="453" t="s">
        <v>326</v>
      </c>
      <c r="C240" s="447" t="s">
        <v>252</v>
      </c>
      <c r="D240" s="364"/>
      <c r="E240" s="448" t="s">
        <v>252</v>
      </c>
      <c r="F240" s="367"/>
      <c r="G240" s="449">
        <v>90907.45</v>
      </c>
      <c r="H240" s="449">
        <v>91082.52</v>
      </c>
      <c r="I240" s="449">
        <v>91082.52</v>
      </c>
      <c r="J240" s="449"/>
      <c r="K240" s="450">
        <v>10</v>
      </c>
      <c r="L240" s="450">
        <v>10</v>
      </c>
      <c r="M240" s="450">
        <v>10</v>
      </c>
      <c r="N240" s="369"/>
      <c r="O240" s="451" t="s">
        <v>252</v>
      </c>
      <c r="P240" s="48"/>
      <c r="Q240" s="452" t="s">
        <v>251</v>
      </c>
      <c r="R240" s="202"/>
      <c r="S240" s="454">
        <v>117507.56414767279</v>
      </c>
      <c r="T240" s="454">
        <v>107784.45953649432</v>
      </c>
      <c r="U240" s="454">
        <v>119346.6154439167</v>
      </c>
      <c r="V240" s="50">
        <f t="shared" si="3"/>
        <v>344638.6391280838</v>
      </c>
      <c r="X240"/>
      <c r="Y240"/>
      <c r="Z240"/>
      <c r="AA240"/>
      <c r="AB240"/>
    </row>
    <row r="241" spans="1:28" s="7" customFormat="1" ht="12.75">
      <c r="A241" s="446" t="s">
        <v>185</v>
      </c>
      <c r="B241" s="453" t="s">
        <v>326</v>
      </c>
      <c r="C241" s="447" t="s">
        <v>253</v>
      </c>
      <c r="D241" s="364"/>
      <c r="E241" s="448" t="s">
        <v>253</v>
      </c>
      <c r="F241" s="367"/>
      <c r="G241" s="449">
        <v>51692.42</v>
      </c>
      <c r="H241" s="449">
        <v>51692.42</v>
      </c>
      <c r="I241" s="449">
        <v>51692.42</v>
      </c>
      <c r="J241" s="449"/>
      <c r="K241" s="450">
        <v>2</v>
      </c>
      <c r="L241" s="450">
        <v>2</v>
      </c>
      <c r="M241" s="450">
        <v>2</v>
      </c>
      <c r="N241" s="369"/>
      <c r="O241" s="451" t="s">
        <v>253</v>
      </c>
      <c r="P241" s="48"/>
      <c r="Q241" s="452" t="s">
        <v>251</v>
      </c>
      <c r="R241" s="202"/>
      <c r="S241" s="454">
        <v>66817.96001426115</v>
      </c>
      <c r="T241" s="454">
        <v>61171.33728659978</v>
      </c>
      <c r="U241" s="454">
        <v>67776.67758958908</v>
      </c>
      <c r="V241" s="50">
        <f t="shared" si="3"/>
        <v>195765.97489045002</v>
      </c>
      <c r="X241"/>
      <c r="Y241"/>
      <c r="Z241"/>
      <c r="AA241"/>
      <c r="AB241"/>
    </row>
    <row r="242" spans="1:28" s="7" customFormat="1" ht="12.75">
      <c r="A242" s="446" t="s">
        <v>185</v>
      </c>
      <c r="B242" s="453" t="s">
        <v>327</v>
      </c>
      <c r="C242" s="447" t="s">
        <v>249</v>
      </c>
      <c r="D242" s="364"/>
      <c r="E242" s="448" t="s">
        <v>249</v>
      </c>
      <c r="F242" s="367"/>
      <c r="G242" s="449">
        <v>27292.38</v>
      </c>
      <c r="H242" s="449">
        <v>23534.38</v>
      </c>
      <c r="I242" s="449">
        <v>23534.38</v>
      </c>
      <c r="J242" s="449"/>
      <c r="K242" s="450">
        <v>4</v>
      </c>
      <c r="L242" s="450">
        <v>4</v>
      </c>
      <c r="M242" s="450">
        <v>4</v>
      </c>
      <c r="N242" s="369"/>
      <c r="O242" s="451" t="s">
        <v>250</v>
      </c>
      <c r="P242" s="48"/>
      <c r="Q242" s="452" t="s">
        <v>251</v>
      </c>
      <c r="R242" s="202"/>
      <c r="S242" s="454">
        <v>35278.30880299318</v>
      </c>
      <c r="T242" s="454">
        <v>27849.914877481227</v>
      </c>
      <c r="U242" s="454">
        <v>32499.61348926526</v>
      </c>
      <c r="V242" s="50">
        <f t="shared" si="3"/>
        <v>95627.83716973967</v>
      </c>
      <c r="X242"/>
      <c r="Y242"/>
      <c r="Z242"/>
      <c r="AA242"/>
      <c r="AB242"/>
    </row>
    <row r="243" spans="1:28" s="7" customFormat="1" ht="12.75">
      <c r="A243" s="446" t="s">
        <v>185</v>
      </c>
      <c r="B243" s="453" t="s">
        <v>327</v>
      </c>
      <c r="C243" s="447" t="s">
        <v>252</v>
      </c>
      <c r="D243" s="364"/>
      <c r="E243" s="448" t="s">
        <v>252</v>
      </c>
      <c r="F243" s="367"/>
      <c r="G243" s="449">
        <v>74262.18</v>
      </c>
      <c r="H243" s="449">
        <v>74262.18</v>
      </c>
      <c r="I243" s="449">
        <v>74262.18</v>
      </c>
      <c r="J243" s="449"/>
      <c r="K243" s="450">
        <v>8</v>
      </c>
      <c r="L243" s="450">
        <v>8</v>
      </c>
      <c r="M243" s="450">
        <v>8</v>
      </c>
      <c r="N243" s="369"/>
      <c r="O243" s="451" t="s">
        <v>252</v>
      </c>
      <c r="P243" s="48"/>
      <c r="Q243" s="452" t="s">
        <v>251</v>
      </c>
      <c r="R243" s="202"/>
      <c r="S243" s="454">
        <v>95991.7793326732</v>
      </c>
      <c r="T243" s="454">
        <v>87879.74833482712</v>
      </c>
      <c r="U243" s="454">
        <v>97369.08875537323</v>
      </c>
      <c r="V243" s="50">
        <f aca="true" t="shared" si="4" ref="V243:V306">S243+T243+U243</f>
        <v>281240.6164228736</v>
      </c>
      <c r="X243"/>
      <c r="Y243"/>
      <c r="Z243"/>
      <c r="AA243"/>
      <c r="AB243"/>
    </row>
    <row r="244" spans="1:28" s="7" customFormat="1" ht="12.75">
      <c r="A244" s="446" t="s">
        <v>185</v>
      </c>
      <c r="B244" s="453" t="s">
        <v>327</v>
      </c>
      <c r="C244" s="447" t="s">
        <v>253</v>
      </c>
      <c r="D244" s="364"/>
      <c r="E244" s="448" t="s">
        <v>253</v>
      </c>
      <c r="F244" s="367"/>
      <c r="G244" s="449">
        <v>8133.66</v>
      </c>
      <c r="H244" s="449">
        <v>8133.66</v>
      </c>
      <c r="I244" s="449">
        <v>8133.66</v>
      </c>
      <c r="J244" s="449"/>
      <c r="K244" s="450">
        <v>2</v>
      </c>
      <c r="L244" s="450">
        <v>2</v>
      </c>
      <c r="M244" s="450">
        <v>2</v>
      </c>
      <c r="N244" s="369"/>
      <c r="O244" s="451" t="s">
        <v>253</v>
      </c>
      <c r="P244" s="48"/>
      <c r="Q244" s="452" t="s">
        <v>251</v>
      </c>
      <c r="R244" s="202"/>
      <c r="S244" s="454">
        <v>10513.622087137635</v>
      </c>
      <c r="T244" s="454">
        <v>9625.141543663949</v>
      </c>
      <c r="U244" s="454">
        <v>10664.473658678333</v>
      </c>
      <c r="V244" s="50">
        <f t="shared" si="4"/>
        <v>30803.23728947992</v>
      </c>
      <c r="X244"/>
      <c r="Y244"/>
      <c r="Z244"/>
      <c r="AA244"/>
      <c r="AB244"/>
    </row>
    <row r="245" spans="1:28" s="7" customFormat="1" ht="12.75">
      <c r="A245" s="446" t="s">
        <v>185</v>
      </c>
      <c r="B245" s="453" t="s">
        <v>327</v>
      </c>
      <c r="C245" s="447" t="s">
        <v>255</v>
      </c>
      <c r="D245" s="364"/>
      <c r="E245" s="448" t="s">
        <v>255</v>
      </c>
      <c r="F245" s="367"/>
      <c r="G245" s="449">
        <v>54467.28</v>
      </c>
      <c r="H245" s="449">
        <v>54467.28</v>
      </c>
      <c r="I245" s="449">
        <v>54467.28</v>
      </c>
      <c r="J245" s="449"/>
      <c r="K245" s="450">
        <v>2</v>
      </c>
      <c r="L245" s="450">
        <v>2</v>
      </c>
      <c r="M245" s="450">
        <v>2</v>
      </c>
      <c r="N245" s="369"/>
      <c r="O245" s="451" t="s">
        <v>252</v>
      </c>
      <c r="P245" s="48"/>
      <c r="Q245" s="452" t="s">
        <v>251</v>
      </c>
      <c r="R245" s="202"/>
      <c r="S245" s="454">
        <v>70404.76218999935</v>
      </c>
      <c r="T245" s="454">
        <v>64455.02756426707</v>
      </c>
      <c r="U245" s="454">
        <v>71414.94392682474</v>
      </c>
      <c r="V245" s="50">
        <f t="shared" si="4"/>
        <v>206274.73368109117</v>
      </c>
      <c r="X245"/>
      <c r="Y245"/>
      <c r="Z245"/>
      <c r="AA245"/>
      <c r="AB245"/>
    </row>
    <row r="246" spans="1:28" s="7" customFormat="1" ht="12.75">
      <c r="A246" s="446" t="s">
        <v>185</v>
      </c>
      <c r="B246" s="453" t="s">
        <v>328</v>
      </c>
      <c r="C246" s="447" t="s">
        <v>249</v>
      </c>
      <c r="D246" s="364"/>
      <c r="E246" s="448" t="s">
        <v>249</v>
      </c>
      <c r="F246" s="367"/>
      <c r="G246" s="449">
        <v>14974.98</v>
      </c>
      <c r="H246" s="449">
        <v>14974.98</v>
      </c>
      <c r="I246" s="449">
        <v>14974.98</v>
      </c>
      <c r="J246" s="449"/>
      <c r="K246" s="450">
        <v>2</v>
      </c>
      <c r="L246" s="450">
        <v>2</v>
      </c>
      <c r="M246" s="450">
        <v>2</v>
      </c>
      <c r="N246" s="369"/>
      <c r="O246" s="451" t="s">
        <v>250</v>
      </c>
      <c r="P246" s="48"/>
      <c r="Q246" s="452" t="s">
        <v>251</v>
      </c>
      <c r="R246" s="202"/>
      <c r="S246" s="454">
        <v>19356.757042025896</v>
      </c>
      <c r="T246" s="454">
        <v>17720.964745703255</v>
      </c>
      <c r="U246" s="454">
        <v>19634.491698600003</v>
      </c>
      <c r="V246" s="50">
        <f t="shared" si="4"/>
        <v>56712.21348632916</v>
      </c>
      <c r="X246"/>
      <c r="Y246"/>
      <c r="Z246"/>
      <c r="AA246"/>
      <c r="AB246"/>
    </row>
    <row r="247" spans="1:28" s="7" customFormat="1" ht="12.75">
      <c r="A247" s="446" t="s">
        <v>185</v>
      </c>
      <c r="B247" s="453" t="s">
        <v>328</v>
      </c>
      <c r="C247" s="447" t="s">
        <v>252</v>
      </c>
      <c r="D247" s="364"/>
      <c r="E247" s="448" t="s">
        <v>252</v>
      </c>
      <c r="F247" s="367"/>
      <c r="G247" s="449">
        <v>47863.76</v>
      </c>
      <c r="H247" s="449">
        <v>47863.76</v>
      </c>
      <c r="I247" s="449">
        <v>111070.29</v>
      </c>
      <c r="J247" s="449"/>
      <c r="K247" s="450">
        <v>4</v>
      </c>
      <c r="L247" s="450">
        <v>4</v>
      </c>
      <c r="M247" s="450">
        <v>4</v>
      </c>
      <c r="N247" s="369"/>
      <c r="O247" s="451" t="s">
        <v>252</v>
      </c>
      <c r="P247" s="48"/>
      <c r="Q247" s="452" t="s">
        <v>251</v>
      </c>
      <c r="R247" s="202"/>
      <c r="S247" s="454">
        <v>61869.00906965068</v>
      </c>
      <c r="T247" s="454">
        <v>56640.61010811378</v>
      </c>
      <c r="U247" s="454">
        <v>90381.19769850912</v>
      </c>
      <c r="V247" s="50">
        <f t="shared" si="4"/>
        <v>208890.81687627357</v>
      </c>
      <c r="X247"/>
      <c r="Y247"/>
      <c r="Z247"/>
      <c r="AA247"/>
      <c r="AB247"/>
    </row>
    <row r="248" spans="1:28" s="7" customFormat="1" ht="12.75">
      <c r="A248" s="446" t="s">
        <v>185</v>
      </c>
      <c r="B248" s="453" t="s">
        <v>328</v>
      </c>
      <c r="C248" s="447" t="s">
        <v>253</v>
      </c>
      <c r="D248" s="364"/>
      <c r="E248" s="448" t="s">
        <v>253</v>
      </c>
      <c r="F248" s="367"/>
      <c r="G248" s="449">
        <v>86543.38</v>
      </c>
      <c r="H248" s="449">
        <v>86920.52</v>
      </c>
      <c r="I248" s="449">
        <v>86920.52</v>
      </c>
      <c r="J248" s="449"/>
      <c r="K248" s="450">
        <v>4</v>
      </c>
      <c r="L248" s="450">
        <v>4</v>
      </c>
      <c r="M248" s="450">
        <v>4</v>
      </c>
      <c r="N248" s="369"/>
      <c r="O248" s="451" t="s">
        <v>253</v>
      </c>
      <c r="P248" s="48"/>
      <c r="Q248" s="452" t="s">
        <v>251</v>
      </c>
      <c r="R248" s="202"/>
      <c r="S248" s="454">
        <v>111866.53873699486</v>
      </c>
      <c r="T248" s="454">
        <v>102859.26729773228</v>
      </c>
      <c r="U248" s="454">
        <v>113801.28126904067</v>
      </c>
      <c r="V248" s="50">
        <f t="shared" si="4"/>
        <v>328527.0873037678</v>
      </c>
      <c r="X248"/>
      <c r="Y248"/>
      <c r="Z248"/>
      <c r="AA248"/>
      <c r="AB248"/>
    </row>
    <row r="249" spans="1:28" s="7" customFormat="1" ht="12.75">
      <c r="A249" s="446" t="s">
        <v>185</v>
      </c>
      <c r="B249" s="453" t="s">
        <v>329</v>
      </c>
      <c r="C249" s="447" t="s">
        <v>249</v>
      </c>
      <c r="D249" s="364"/>
      <c r="E249" s="448" t="s">
        <v>249</v>
      </c>
      <c r="F249" s="367"/>
      <c r="G249" s="449">
        <v>25122.56</v>
      </c>
      <c r="H249" s="449">
        <v>25122.56</v>
      </c>
      <c r="I249" s="449">
        <v>25122.56</v>
      </c>
      <c r="J249" s="449"/>
      <c r="K249" s="450">
        <v>4</v>
      </c>
      <c r="L249" s="450">
        <v>4</v>
      </c>
      <c r="M249" s="450">
        <v>4</v>
      </c>
      <c r="N249" s="369"/>
      <c r="O249" s="451" t="s">
        <v>250</v>
      </c>
      <c r="P249" s="48"/>
      <c r="Q249" s="452" t="s">
        <v>251</v>
      </c>
      <c r="R249" s="202"/>
      <c r="S249" s="454">
        <v>32473.58528650577</v>
      </c>
      <c r="T249" s="454">
        <v>29729.321847629504</v>
      </c>
      <c r="U249" s="454">
        <v>32939.52284193904</v>
      </c>
      <c r="V249" s="50">
        <f t="shared" si="4"/>
        <v>95142.42997607432</v>
      </c>
      <c r="X249"/>
      <c r="Y249"/>
      <c r="Z249"/>
      <c r="AA249"/>
      <c r="AB249"/>
    </row>
    <row r="250" spans="1:28" s="7" customFormat="1" ht="12.75">
      <c r="A250" s="446" t="s">
        <v>185</v>
      </c>
      <c r="B250" s="453" t="s">
        <v>329</v>
      </c>
      <c r="C250" s="447" t="s">
        <v>252</v>
      </c>
      <c r="D250" s="364"/>
      <c r="E250" s="448" t="s">
        <v>252</v>
      </c>
      <c r="F250" s="367"/>
      <c r="G250" s="449">
        <v>12833.48</v>
      </c>
      <c r="H250" s="449">
        <v>12833.48</v>
      </c>
      <c r="I250" s="449">
        <v>12833.48</v>
      </c>
      <c r="J250" s="449"/>
      <c r="K250" s="450">
        <v>2</v>
      </c>
      <c r="L250" s="450">
        <v>2</v>
      </c>
      <c r="M250" s="450">
        <v>2</v>
      </c>
      <c r="N250" s="369"/>
      <c r="O250" s="451" t="s">
        <v>252</v>
      </c>
      <c r="P250" s="48"/>
      <c r="Q250" s="452" t="s">
        <v>251</v>
      </c>
      <c r="R250" s="202"/>
      <c r="S250" s="454">
        <v>16588.640142671207</v>
      </c>
      <c r="T250" s="454">
        <v>15186.774649761657</v>
      </c>
      <c r="U250" s="454">
        <v>16826.65729931854</v>
      </c>
      <c r="V250" s="50">
        <f t="shared" si="4"/>
        <v>48602.072091751405</v>
      </c>
      <c r="X250"/>
      <c r="Y250"/>
      <c r="Z250"/>
      <c r="AA250"/>
      <c r="AB250"/>
    </row>
    <row r="251" spans="1:28" s="7" customFormat="1" ht="12.75">
      <c r="A251" s="446" t="s">
        <v>185</v>
      </c>
      <c r="B251" s="453" t="s">
        <v>329</v>
      </c>
      <c r="C251" s="447" t="s">
        <v>253</v>
      </c>
      <c r="D251" s="364"/>
      <c r="E251" s="448" t="s">
        <v>253</v>
      </c>
      <c r="F251" s="367"/>
      <c r="G251" s="449">
        <v>17465.12</v>
      </c>
      <c r="H251" s="449">
        <v>17465.12</v>
      </c>
      <c r="I251" s="449">
        <v>17465.12</v>
      </c>
      <c r="J251" s="449"/>
      <c r="K251" s="450">
        <v>2</v>
      </c>
      <c r="L251" s="450">
        <v>2</v>
      </c>
      <c r="M251" s="450">
        <v>2</v>
      </c>
      <c r="N251" s="369"/>
      <c r="O251" s="451" t="s">
        <v>253</v>
      </c>
      <c r="P251" s="48"/>
      <c r="Q251" s="452" t="s">
        <v>251</v>
      </c>
      <c r="R251" s="202"/>
      <c r="S251" s="454">
        <v>22575.528284500368</v>
      </c>
      <c r="T251" s="454">
        <v>20667.7254860759</v>
      </c>
      <c r="U251" s="454">
        <v>22899.44652046633</v>
      </c>
      <c r="V251" s="50">
        <f t="shared" si="4"/>
        <v>66142.7002910426</v>
      </c>
      <c r="X251"/>
      <c r="Y251"/>
      <c r="Z251"/>
      <c r="AA251"/>
      <c r="AB251"/>
    </row>
    <row r="252" spans="1:28" s="7" customFormat="1" ht="12.75">
      <c r="A252" s="446" t="s">
        <v>185</v>
      </c>
      <c r="B252" s="453" t="s">
        <v>329</v>
      </c>
      <c r="C252" s="447" t="s">
        <v>255</v>
      </c>
      <c r="D252" s="364"/>
      <c r="E252" s="448" t="s">
        <v>255</v>
      </c>
      <c r="F252" s="367"/>
      <c r="G252" s="449">
        <v>17131.6</v>
      </c>
      <c r="H252" s="449">
        <v>17131.6</v>
      </c>
      <c r="I252" s="449">
        <v>17131.6</v>
      </c>
      <c r="J252" s="449"/>
      <c r="K252" s="450">
        <v>2</v>
      </c>
      <c r="L252" s="450">
        <v>2</v>
      </c>
      <c r="M252" s="450">
        <v>2</v>
      </c>
      <c r="N252" s="369"/>
      <c r="O252" s="451" t="s">
        <v>252</v>
      </c>
      <c r="P252" s="48"/>
      <c r="Q252" s="452" t="s">
        <v>251</v>
      </c>
      <c r="R252" s="202"/>
      <c r="S252" s="454">
        <v>22144.41815222263</v>
      </c>
      <c r="T252" s="454">
        <v>20273.047418927432</v>
      </c>
      <c r="U252" s="454">
        <v>22462.150733005037</v>
      </c>
      <c r="V252" s="50">
        <f t="shared" si="4"/>
        <v>64879.616304155104</v>
      </c>
      <c r="X252"/>
      <c r="Y252"/>
      <c r="Z252"/>
      <c r="AA252"/>
      <c r="AB252"/>
    </row>
    <row r="253" spans="1:28" s="7" customFormat="1" ht="12.75">
      <c r="A253" s="446" t="s">
        <v>185</v>
      </c>
      <c r="B253" s="453" t="s">
        <v>330</v>
      </c>
      <c r="C253" s="447" t="s">
        <v>253</v>
      </c>
      <c r="D253" s="364"/>
      <c r="E253" s="448" t="s">
        <v>253</v>
      </c>
      <c r="F253" s="367"/>
      <c r="G253" s="449">
        <v>45003</v>
      </c>
      <c r="H253" s="449">
        <v>45003</v>
      </c>
      <c r="I253" s="449">
        <v>45003</v>
      </c>
      <c r="J253" s="449"/>
      <c r="K253" s="450">
        <v>4</v>
      </c>
      <c r="L253" s="450">
        <v>4</v>
      </c>
      <c r="M253" s="450">
        <v>4</v>
      </c>
      <c r="N253" s="369"/>
      <c r="O253" s="451" t="s">
        <v>253</v>
      </c>
      <c r="P253" s="48"/>
      <c r="Q253" s="452" t="s">
        <v>251</v>
      </c>
      <c r="R253" s="202"/>
      <c r="S253" s="454">
        <v>58171.17199236937</v>
      </c>
      <c r="T253" s="454">
        <v>53255.268217445606</v>
      </c>
      <c r="U253" s="454">
        <v>59005.8237080848</v>
      </c>
      <c r="V253" s="50">
        <f t="shared" si="4"/>
        <v>170432.26391789978</v>
      </c>
      <c r="X253"/>
      <c r="Y253"/>
      <c r="Z253"/>
      <c r="AA253"/>
      <c r="AB253"/>
    </row>
    <row r="254" spans="1:28" s="7" customFormat="1" ht="12.75">
      <c r="A254" s="446" t="s">
        <v>185</v>
      </c>
      <c r="B254" s="453" t="s">
        <v>331</v>
      </c>
      <c r="C254" s="447" t="s">
        <v>252</v>
      </c>
      <c r="D254" s="364"/>
      <c r="E254" s="448" t="s">
        <v>252</v>
      </c>
      <c r="F254" s="367"/>
      <c r="G254" s="449">
        <v>8025.48</v>
      </c>
      <c r="H254" s="449">
        <v>8025.48</v>
      </c>
      <c r="I254" s="449">
        <v>8025.48</v>
      </c>
      <c r="J254" s="449"/>
      <c r="K254" s="450">
        <v>2</v>
      </c>
      <c r="L254" s="450">
        <v>2</v>
      </c>
      <c r="M254" s="450">
        <v>2</v>
      </c>
      <c r="N254" s="369"/>
      <c r="O254" s="451" t="s">
        <v>252</v>
      </c>
      <c r="P254" s="48"/>
      <c r="Q254" s="452" t="s">
        <v>251</v>
      </c>
      <c r="R254" s="202"/>
      <c r="S254" s="454">
        <v>10373.787911946327</v>
      </c>
      <c r="T254" s="454">
        <v>9497.124413344563</v>
      </c>
      <c r="U254" s="454">
        <v>10522.633114520375</v>
      </c>
      <c r="V254" s="50">
        <f t="shared" si="4"/>
        <v>30393.545439811263</v>
      </c>
      <c r="X254"/>
      <c r="Y254"/>
      <c r="Z254"/>
      <c r="AA254"/>
      <c r="AB254"/>
    </row>
    <row r="255" spans="1:28" s="7" customFormat="1" ht="12.75">
      <c r="A255" s="446" t="s">
        <v>185</v>
      </c>
      <c r="B255" s="453" t="s">
        <v>331</v>
      </c>
      <c r="C255" s="447" t="s">
        <v>253</v>
      </c>
      <c r="D255" s="364"/>
      <c r="E255" s="448" t="s">
        <v>253</v>
      </c>
      <c r="F255" s="367"/>
      <c r="G255" s="449">
        <v>27980.88</v>
      </c>
      <c r="H255" s="449">
        <v>27980.88</v>
      </c>
      <c r="I255" s="449">
        <v>27980.88</v>
      </c>
      <c r="J255" s="449"/>
      <c r="K255" s="450">
        <v>2</v>
      </c>
      <c r="L255" s="450">
        <v>2</v>
      </c>
      <c r="M255" s="450">
        <v>2</v>
      </c>
      <c r="N255" s="369"/>
      <c r="O255" s="451" t="s">
        <v>253</v>
      </c>
      <c r="P255" s="48"/>
      <c r="Q255" s="452" t="s">
        <v>251</v>
      </c>
      <c r="R255" s="202"/>
      <c r="S255" s="454">
        <v>36168.26840383637</v>
      </c>
      <c r="T255" s="454">
        <v>33111.776311804984</v>
      </c>
      <c r="U255" s="454">
        <v>36687.21801828936</v>
      </c>
      <c r="V255" s="50">
        <f t="shared" si="4"/>
        <v>105967.26273393072</v>
      </c>
      <c r="X255"/>
      <c r="Y255"/>
      <c r="Z255"/>
      <c r="AA255"/>
      <c r="AB255"/>
    </row>
    <row r="256" spans="1:28" s="7" customFormat="1" ht="12.75">
      <c r="A256" s="446" t="s">
        <v>185</v>
      </c>
      <c r="B256" s="453" t="s">
        <v>331</v>
      </c>
      <c r="C256" s="447" t="s">
        <v>255</v>
      </c>
      <c r="D256" s="364"/>
      <c r="E256" s="448" t="s">
        <v>255</v>
      </c>
      <c r="F256" s="367"/>
      <c r="G256" s="449">
        <v>41814.94</v>
      </c>
      <c r="H256" s="449">
        <v>41814.94</v>
      </c>
      <c r="I256" s="449">
        <v>41814.94</v>
      </c>
      <c r="J256" s="449"/>
      <c r="K256" s="450">
        <v>2</v>
      </c>
      <c r="L256" s="450">
        <v>2</v>
      </c>
      <c r="M256" s="450">
        <v>2</v>
      </c>
      <c r="N256" s="369"/>
      <c r="O256" s="451" t="s">
        <v>252</v>
      </c>
      <c r="P256" s="48"/>
      <c r="Q256" s="452" t="s">
        <v>251</v>
      </c>
      <c r="R256" s="202"/>
      <c r="S256" s="454">
        <v>54050.26479547154</v>
      </c>
      <c r="T256" s="454">
        <v>49482.60883044231</v>
      </c>
      <c r="U256" s="454">
        <v>54825.7889030541</v>
      </c>
      <c r="V256" s="50">
        <f t="shared" si="4"/>
        <v>158358.66252896795</v>
      </c>
      <c r="X256"/>
      <c r="Y256"/>
      <c r="Z256"/>
      <c r="AA256"/>
      <c r="AB256"/>
    </row>
    <row r="257" spans="1:28" s="7" customFormat="1" ht="12.75">
      <c r="A257" s="446" t="s">
        <v>185</v>
      </c>
      <c r="B257" s="453" t="s">
        <v>332</v>
      </c>
      <c r="C257" s="447" t="s">
        <v>249</v>
      </c>
      <c r="D257" s="364"/>
      <c r="E257" s="448" t="s">
        <v>249</v>
      </c>
      <c r="F257" s="367"/>
      <c r="G257" s="449">
        <v>10145.28</v>
      </c>
      <c r="H257" s="449">
        <v>10145.28</v>
      </c>
      <c r="I257" s="449">
        <v>10145.28</v>
      </c>
      <c r="J257" s="449"/>
      <c r="K257" s="450">
        <v>2</v>
      </c>
      <c r="L257" s="450">
        <v>2</v>
      </c>
      <c r="M257" s="450">
        <v>2</v>
      </c>
      <c r="N257" s="369"/>
      <c r="O257" s="451" t="s">
        <v>250</v>
      </c>
      <c r="P257" s="48"/>
      <c r="Q257" s="452" t="s">
        <v>251</v>
      </c>
      <c r="R257" s="202"/>
      <c r="S257" s="454">
        <v>13113.855249444376</v>
      </c>
      <c r="T257" s="454">
        <v>12005.635347445428</v>
      </c>
      <c r="U257" s="454">
        <v>13302.01549117078</v>
      </c>
      <c r="V257" s="50">
        <f t="shared" si="4"/>
        <v>38421.50608806058</v>
      </c>
      <c r="X257"/>
      <c r="Y257"/>
      <c r="Z257"/>
      <c r="AA257"/>
      <c r="AB257"/>
    </row>
    <row r="258" spans="1:28" s="7" customFormat="1" ht="12.75">
      <c r="A258" s="446" t="s">
        <v>185</v>
      </c>
      <c r="B258" s="453" t="s">
        <v>332</v>
      </c>
      <c r="C258" s="447" t="s">
        <v>252</v>
      </c>
      <c r="D258" s="364"/>
      <c r="E258" s="448" t="s">
        <v>252</v>
      </c>
      <c r="F258" s="367"/>
      <c r="G258" s="449">
        <v>136392.66</v>
      </c>
      <c r="H258" s="449">
        <v>136392.66</v>
      </c>
      <c r="I258" s="449">
        <v>136392.66</v>
      </c>
      <c r="J258" s="449"/>
      <c r="K258" s="450">
        <v>14</v>
      </c>
      <c r="L258" s="450">
        <v>14</v>
      </c>
      <c r="M258" s="450">
        <v>14</v>
      </c>
      <c r="N258" s="369"/>
      <c r="O258" s="451" t="s">
        <v>252</v>
      </c>
      <c r="P258" s="48"/>
      <c r="Q258" s="452" t="s">
        <v>251</v>
      </c>
      <c r="R258" s="202"/>
      <c r="S258" s="454">
        <v>176302.04393833206</v>
      </c>
      <c r="T258" s="454">
        <v>161403.18848056498</v>
      </c>
      <c r="U258" s="454">
        <v>178831.6612456225</v>
      </c>
      <c r="V258" s="50">
        <f t="shared" si="4"/>
        <v>516536.89366451954</v>
      </c>
      <c r="X258"/>
      <c r="Y258"/>
      <c r="Z258"/>
      <c r="AA258"/>
      <c r="AB258"/>
    </row>
    <row r="259" spans="1:28" s="7" customFormat="1" ht="12.75">
      <c r="A259" s="446" t="s">
        <v>185</v>
      </c>
      <c r="B259" s="453" t="s">
        <v>332</v>
      </c>
      <c r="C259" s="447" t="s">
        <v>253</v>
      </c>
      <c r="D259" s="364"/>
      <c r="E259" s="448" t="s">
        <v>253</v>
      </c>
      <c r="F259" s="367"/>
      <c r="G259" s="449">
        <v>21254.64</v>
      </c>
      <c r="H259" s="449">
        <v>21254.64</v>
      </c>
      <c r="I259" s="449">
        <v>21254.64</v>
      </c>
      <c r="J259" s="449"/>
      <c r="K259" s="450">
        <v>4</v>
      </c>
      <c r="L259" s="450">
        <v>4</v>
      </c>
      <c r="M259" s="450">
        <v>4</v>
      </c>
      <c r="N259" s="369"/>
      <c r="O259" s="451" t="s">
        <v>253</v>
      </c>
      <c r="P259" s="48"/>
      <c r="Q259" s="452" t="s">
        <v>251</v>
      </c>
      <c r="R259" s="202"/>
      <c r="S259" s="454">
        <v>27473.88660924591</v>
      </c>
      <c r="T259" s="454">
        <v>25152.135503527505</v>
      </c>
      <c r="U259" s="454">
        <v>27868.08747903046</v>
      </c>
      <c r="V259" s="50">
        <f t="shared" si="4"/>
        <v>80494.10959180386</v>
      </c>
      <c r="X259"/>
      <c r="Y259"/>
      <c r="Z259"/>
      <c r="AA259"/>
      <c r="AB259"/>
    </row>
    <row r="260" spans="1:28" s="7" customFormat="1" ht="12.75">
      <c r="A260" s="446" t="s">
        <v>185</v>
      </c>
      <c r="B260" s="453" t="s">
        <v>333</v>
      </c>
      <c r="C260" s="447" t="s">
        <v>249</v>
      </c>
      <c r="D260" s="364"/>
      <c r="E260" s="448" t="s">
        <v>249</v>
      </c>
      <c r="F260" s="367"/>
      <c r="G260" s="449">
        <v>9515.9</v>
      </c>
      <c r="H260" s="449">
        <v>9515.9</v>
      </c>
      <c r="I260" s="449">
        <v>9515.9</v>
      </c>
      <c r="J260" s="449"/>
      <c r="K260" s="450">
        <v>2</v>
      </c>
      <c r="L260" s="450">
        <v>2</v>
      </c>
      <c r="M260" s="450">
        <v>2</v>
      </c>
      <c r="N260" s="369"/>
      <c r="O260" s="451" t="s">
        <v>250</v>
      </c>
      <c r="P260" s="48"/>
      <c r="Q260" s="452" t="s">
        <v>251</v>
      </c>
      <c r="R260" s="202"/>
      <c r="S260" s="454">
        <v>12300.31454707881</v>
      </c>
      <c r="T260" s="454">
        <v>11260.844984343059</v>
      </c>
      <c r="U260" s="454">
        <v>12476.801942620808</v>
      </c>
      <c r="V260" s="50">
        <f t="shared" si="4"/>
        <v>36037.96147404268</v>
      </c>
      <c r="X260"/>
      <c r="Y260"/>
      <c r="Z260"/>
      <c r="AA260"/>
      <c r="AB260"/>
    </row>
    <row r="261" spans="1:28" s="7" customFormat="1" ht="12.75">
      <c r="A261" s="446" t="s">
        <v>185</v>
      </c>
      <c r="B261" s="453" t="s">
        <v>333</v>
      </c>
      <c r="C261" s="447" t="s">
        <v>252</v>
      </c>
      <c r="D261" s="364"/>
      <c r="E261" s="448" t="s">
        <v>252</v>
      </c>
      <c r="F261" s="367"/>
      <c r="G261" s="449">
        <v>108328.12</v>
      </c>
      <c r="H261" s="449">
        <v>108328.12</v>
      </c>
      <c r="I261" s="449">
        <v>108861.74</v>
      </c>
      <c r="J261" s="449"/>
      <c r="K261" s="450">
        <v>12</v>
      </c>
      <c r="L261" s="450">
        <v>12</v>
      </c>
      <c r="M261" s="450">
        <v>12</v>
      </c>
      <c r="N261" s="369"/>
      <c r="O261" s="451" t="s">
        <v>252</v>
      </c>
      <c r="P261" s="48"/>
      <c r="Q261" s="452" t="s">
        <v>251</v>
      </c>
      <c r="R261" s="202"/>
      <c r="S261" s="454">
        <v>140025.63607159586</v>
      </c>
      <c r="T261" s="454">
        <v>128192.41130794912</v>
      </c>
      <c r="U261" s="454">
        <v>142267.97133296207</v>
      </c>
      <c r="V261" s="50">
        <f t="shared" si="4"/>
        <v>410486.0187125071</v>
      </c>
      <c r="X261"/>
      <c r="Y261"/>
      <c r="Z261"/>
      <c r="AA261"/>
      <c r="AB261"/>
    </row>
    <row r="262" spans="1:28" s="7" customFormat="1" ht="12.75">
      <c r="A262" s="446" t="s">
        <v>185</v>
      </c>
      <c r="B262" s="453" t="s">
        <v>333</v>
      </c>
      <c r="C262" s="447" t="s">
        <v>253</v>
      </c>
      <c r="D262" s="364"/>
      <c r="E262" s="448" t="s">
        <v>253</v>
      </c>
      <c r="F262" s="367"/>
      <c r="G262" s="449">
        <v>64515.2</v>
      </c>
      <c r="H262" s="449">
        <v>64515.2</v>
      </c>
      <c r="I262" s="449">
        <v>64515.2</v>
      </c>
      <c r="J262" s="449"/>
      <c r="K262" s="450">
        <v>2</v>
      </c>
      <c r="L262" s="450">
        <v>2</v>
      </c>
      <c r="M262" s="450">
        <v>2</v>
      </c>
      <c r="N262" s="369"/>
      <c r="O262" s="451" t="s">
        <v>253</v>
      </c>
      <c r="P262" s="48"/>
      <c r="Q262" s="452" t="s">
        <v>251</v>
      </c>
      <c r="R262" s="202"/>
      <c r="S262" s="454">
        <v>83392.7692669846</v>
      </c>
      <c r="T262" s="454">
        <v>76345.44986116808</v>
      </c>
      <c r="U262" s="454">
        <v>84589.30555055958</v>
      </c>
      <c r="V262" s="50">
        <f t="shared" si="4"/>
        <v>244327.52467871225</v>
      </c>
      <c r="X262"/>
      <c r="Y262"/>
      <c r="Z262"/>
      <c r="AA262"/>
      <c r="AB262"/>
    </row>
    <row r="263" spans="1:28" s="7" customFormat="1" ht="12.75">
      <c r="A263" s="446" t="s">
        <v>185</v>
      </c>
      <c r="B263" s="453" t="s">
        <v>334</v>
      </c>
      <c r="C263" s="447" t="s">
        <v>249</v>
      </c>
      <c r="D263" s="364"/>
      <c r="E263" s="448" t="s">
        <v>249</v>
      </c>
      <c r="F263" s="367"/>
      <c r="G263" s="449">
        <v>20752.8</v>
      </c>
      <c r="H263" s="449">
        <v>29612.58</v>
      </c>
      <c r="I263" s="449">
        <v>27867.02</v>
      </c>
      <c r="J263" s="449"/>
      <c r="K263" s="450">
        <v>4</v>
      </c>
      <c r="L263" s="450">
        <v>6</v>
      </c>
      <c r="M263" s="450">
        <v>6</v>
      </c>
      <c r="N263" s="369"/>
      <c r="O263" s="451" t="s">
        <v>250</v>
      </c>
      <c r="P263" s="48"/>
      <c r="Q263" s="452" t="s">
        <v>251</v>
      </c>
      <c r="R263" s="202"/>
      <c r="S263" s="454">
        <v>26825.204944631318</v>
      </c>
      <c r="T263" s="454">
        <v>35042.68361021633</v>
      </c>
      <c r="U263" s="454">
        <v>34191.55169403798</v>
      </c>
      <c r="V263" s="50">
        <f t="shared" si="4"/>
        <v>96059.44024888563</v>
      </c>
      <c r="X263"/>
      <c r="Y263"/>
      <c r="Z263"/>
      <c r="AA263"/>
      <c r="AB263"/>
    </row>
    <row r="264" spans="1:28" s="7" customFormat="1" ht="12.75">
      <c r="A264" s="446" t="s">
        <v>185</v>
      </c>
      <c r="B264" s="453" t="s">
        <v>334</v>
      </c>
      <c r="C264" s="447" t="s">
        <v>252</v>
      </c>
      <c r="D264" s="364"/>
      <c r="E264" s="448" t="s">
        <v>252</v>
      </c>
      <c r="F264" s="367"/>
      <c r="G264" s="449">
        <v>22223.56</v>
      </c>
      <c r="H264" s="449">
        <v>22223.56</v>
      </c>
      <c r="I264" s="449">
        <v>22223.56</v>
      </c>
      <c r="J264" s="449"/>
      <c r="K264" s="450">
        <v>4</v>
      </c>
      <c r="L264" s="450">
        <v>4</v>
      </c>
      <c r="M264" s="450">
        <v>4</v>
      </c>
      <c r="N264" s="369"/>
      <c r="O264" s="451" t="s">
        <v>252</v>
      </c>
      <c r="P264" s="48"/>
      <c r="Q264" s="452" t="s">
        <v>251</v>
      </c>
      <c r="R264" s="202"/>
      <c r="S264" s="454">
        <v>28726.318935242994</v>
      </c>
      <c r="T264" s="454">
        <v>26298.727830288994</v>
      </c>
      <c r="U264" s="454">
        <v>29138.489956803878</v>
      </c>
      <c r="V264" s="50">
        <f t="shared" si="4"/>
        <v>84163.53672233586</v>
      </c>
      <c r="X264"/>
      <c r="Y264"/>
      <c r="Z264"/>
      <c r="AA264"/>
      <c r="AB264"/>
    </row>
    <row r="265" spans="1:28" s="7" customFormat="1" ht="12.75">
      <c r="A265" s="446" t="s">
        <v>185</v>
      </c>
      <c r="B265" s="453" t="s">
        <v>334</v>
      </c>
      <c r="C265" s="447" t="s">
        <v>253</v>
      </c>
      <c r="D265" s="364"/>
      <c r="E265" s="448" t="s">
        <v>253</v>
      </c>
      <c r="F265" s="367"/>
      <c r="G265" s="449">
        <v>102000.06</v>
      </c>
      <c r="H265" s="449">
        <v>102387.86</v>
      </c>
      <c r="I265" s="449">
        <v>102387.86</v>
      </c>
      <c r="J265" s="449"/>
      <c r="K265" s="450">
        <v>6</v>
      </c>
      <c r="L265" s="450">
        <v>6</v>
      </c>
      <c r="M265" s="450">
        <v>6</v>
      </c>
      <c r="N265" s="369"/>
      <c r="O265" s="451" t="s">
        <v>253</v>
      </c>
      <c r="P265" s="48"/>
      <c r="Q265" s="452" t="s">
        <v>251</v>
      </c>
      <c r="R265" s="202"/>
      <c r="S265" s="454">
        <v>131845.9443479767</v>
      </c>
      <c r="T265" s="454">
        <v>121162.87684177211</v>
      </c>
      <c r="U265" s="454">
        <v>134076.67335207437</v>
      </c>
      <c r="V265" s="50">
        <f t="shared" si="4"/>
        <v>387085.49454182317</v>
      </c>
      <c r="X265"/>
      <c r="Y265"/>
      <c r="Z265"/>
      <c r="AA265"/>
      <c r="AB265"/>
    </row>
    <row r="266" spans="1:28" s="7" customFormat="1" ht="12.75">
      <c r="A266" s="446" t="s">
        <v>185</v>
      </c>
      <c r="B266" s="453" t="s">
        <v>335</v>
      </c>
      <c r="C266" s="447" t="s">
        <v>249</v>
      </c>
      <c r="D266" s="364"/>
      <c r="E266" s="448" t="s">
        <v>249</v>
      </c>
      <c r="F266" s="367"/>
      <c r="G266" s="449">
        <v>12314.34</v>
      </c>
      <c r="H266" s="449">
        <v>12314.34</v>
      </c>
      <c r="I266" s="449">
        <v>12450.64</v>
      </c>
      <c r="J266" s="449"/>
      <c r="K266" s="450">
        <v>2</v>
      </c>
      <c r="L266" s="450">
        <v>2</v>
      </c>
      <c r="M266" s="450">
        <v>2</v>
      </c>
      <c r="N266" s="369"/>
      <c r="O266" s="451" t="s">
        <v>250</v>
      </c>
      <c r="P266" s="48"/>
      <c r="Q266" s="452" t="s">
        <v>251</v>
      </c>
      <c r="R266" s="202"/>
      <c r="S266" s="454">
        <v>15917.596384963532</v>
      </c>
      <c r="T266" s="454">
        <v>14572.439162296272</v>
      </c>
      <c r="U266" s="454">
        <v>16205.555326946076</v>
      </c>
      <c r="V266" s="50">
        <f t="shared" si="4"/>
        <v>46695.59087420588</v>
      </c>
      <c r="X266"/>
      <c r="Y266"/>
      <c r="Z266"/>
      <c r="AA266"/>
      <c r="AB266"/>
    </row>
    <row r="267" spans="1:28" s="7" customFormat="1" ht="12.75">
      <c r="A267" s="446" t="s">
        <v>185</v>
      </c>
      <c r="B267" s="453" t="s">
        <v>335</v>
      </c>
      <c r="C267" s="447" t="s">
        <v>252</v>
      </c>
      <c r="D267" s="364"/>
      <c r="E267" s="448" t="s">
        <v>252</v>
      </c>
      <c r="F267" s="367"/>
      <c r="G267" s="449">
        <v>71592.8</v>
      </c>
      <c r="H267" s="449">
        <v>71592.8</v>
      </c>
      <c r="I267" s="449">
        <v>71592.8</v>
      </c>
      <c r="J267" s="449"/>
      <c r="K267" s="450">
        <v>10</v>
      </c>
      <c r="L267" s="450">
        <v>10</v>
      </c>
      <c r="M267" s="450">
        <v>10</v>
      </c>
      <c r="N267" s="369"/>
      <c r="O267" s="451" t="s">
        <v>252</v>
      </c>
      <c r="P267" s="48"/>
      <c r="Q267" s="452" t="s">
        <v>251</v>
      </c>
      <c r="R267" s="202"/>
      <c r="S267" s="454">
        <v>92541.32129447597</v>
      </c>
      <c r="T267" s="454">
        <v>84720.88008439305</v>
      </c>
      <c r="U267" s="454">
        <v>93869.12284888061</v>
      </c>
      <c r="V267" s="50">
        <f t="shared" si="4"/>
        <v>271131.3242277496</v>
      </c>
      <c r="X267"/>
      <c r="Y267"/>
      <c r="Z267"/>
      <c r="AA267"/>
      <c r="AB267"/>
    </row>
    <row r="268" spans="1:28" s="7" customFormat="1" ht="12.75">
      <c r="A268" s="446" t="s">
        <v>185</v>
      </c>
      <c r="B268" s="453" t="s">
        <v>335</v>
      </c>
      <c r="C268" s="447" t="s">
        <v>253</v>
      </c>
      <c r="D268" s="364"/>
      <c r="E268" s="448" t="s">
        <v>253</v>
      </c>
      <c r="F268" s="367"/>
      <c r="G268" s="449">
        <v>29320.42</v>
      </c>
      <c r="H268" s="449">
        <v>29320.42</v>
      </c>
      <c r="I268" s="449">
        <v>29320.42</v>
      </c>
      <c r="J268" s="449"/>
      <c r="K268" s="450">
        <v>2</v>
      </c>
      <c r="L268" s="450">
        <v>2</v>
      </c>
      <c r="M268" s="450">
        <v>2</v>
      </c>
      <c r="N268" s="369"/>
      <c r="O268" s="451" t="s">
        <v>253</v>
      </c>
      <c r="P268" s="48"/>
      <c r="Q268" s="452" t="s">
        <v>251</v>
      </c>
      <c r="R268" s="202"/>
      <c r="S268" s="454">
        <v>37899.76656464028</v>
      </c>
      <c r="T268" s="454">
        <v>34696.949788862</v>
      </c>
      <c r="U268" s="454">
        <v>38443.56006415137</v>
      </c>
      <c r="V268" s="50">
        <f t="shared" si="4"/>
        <v>111040.27641765366</v>
      </c>
      <c r="X268"/>
      <c r="Y268"/>
      <c r="Z268"/>
      <c r="AA268"/>
      <c r="AB268"/>
    </row>
    <row r="269" spans="1:28" s="7" customFormat="1" ht="12.75">
      <c r="A269" s="446" t="s">
        <v>185</v>
      </c>
      <c r="B269" s="453" t="s">
        <v>336</v>
      </c>
      <c r="C269" s="447" t="s">
        <v>249</v>
      </c>
      <c r="D269" s="364"/>
      <c r="E269" s="448" t="s">
        <v>249</v>
      </c>
      <c r="F269" s="367"/>
      <c r="G269" s="449">
        <v>144925.32</v>
      </c>
      <c r="H269" s="449">
        <v>145394.38</v>
      </c>
      <c r="I269" s="449">
        <v>141598.18</v>
      </c>
      <c r="J269" s="449"/>
      <c r="K269" s="450">
        <v>36</v>
      </c>
      <c r="L269" s="450">
        <v>36</v>
      </c>
      <c r="M269" s="450">
        <v>35</v>
      </c>
      <c r="N269" s="369"/>
      <c r="O269" s="451" t="s">
        <v>250</v>
      </c>
      <c r="P269" s="48"/>
      <c r="Q269" s="452" t="s">
        <v>251</v>
      </c>
      <c r="R269" s="202"/>
      <c r="S269" s="454">
        <v>187331.4160338015</v>
      </c>
      <c r="T269" s="454">
        <v>172055.5675001491</v>
      </c>
      <c r="U269" s="454">
        <v>188770.15816463885</v>
      </c>
      <c r="V269" s="50">
        <f t="shared" si="4"/>
        <v>548157.1416985895</v>
      </c>
      <c r="X269"/>
      <c r="Y269"/>
      <c r="Z269"/>
      <c r="AA269"/>
      <c r="AB269"/>
    </row>
    <row r="270" spans="1:28" s="7" customFormat="1" ht="12.75">
      <c r="A270" s="446" t="s">
        <v>185</v>
      </c>
      <c r="B270" s="453" t="s">
        <v>336</v>
      </c>
      <c r="C270" s="447" t="s">
        <v>252</v>
      </c>
      <c r="D270" s="364"/>
      <c r="E270" s="448" t="s">
        <v>252</v>
      </c>
      <c r="F270" s="367"/>
      <c r="G270" s="449">
        <v>160622.6</v>
      </c>
      <c r="H270" s="449">
        <v>160622.6</v>
      </c>
      <c r="I270" s="449">
        <v>160622.6</v>
      </c>
      <c r="J270" s="449"/>
      <c r="K270" s="450">
        <v>18</v>
      </c>
      <c r="L270" s="450">
        <v>18</v>
      </c>
      <c r="M270" s="450">
        <v>18</v>
      </c>
      <c r="N270" s="369"/>
      <c r="O270" s="451" t="s">
        <v>252</v>
      </c>
      <c r="P270" s="48"/>
      <c r="Q270" s="452" t="s">
        <v>251</v>
      </c>
      <c r="R270" s="202"/>
      <c r="S270" s="454">
        <v>207621.82277762704</v>
      </c>
      <c r="T270" s="454">
        <v>190076.20924790524</v>
      </c>
      <c r="U270" s="454">
        <v>210600.82259258765</v>
      </c>
      <c r="V270" s="50">
        <f t="shared" si="4"/>
        <v>608298.8546181199</v>
      </c>
      <c r="X270"/>
      <c r="Y270"/>
      <c r="Z270"/>
      <c r="AA270"/>
      <c r="AB270"/>
    </row>
    <row r="271" spans="1:28" s="7" customFormat="1" ht="12.75">
      <c r="A271" s="446" t="s">
        <v>185</v>
      </c>
      <c r="B271" s="453" t="s">
        <v>336</v>
      </c>
      <c r="C271" s="447" t="s">
        <v>253</v>
      </c>
      <c r="D271" s="364"/>
      <c r="E271" s="448" t="s">
        <v>253</v>
      </c>
      <c r="F271" s="367"/>
      <c r="G271" s="449">
        <v>71623.98</v>
      </c>
      <c r="H271" s="449">
        <v>71623.98</v>
      </c>
      <c r="I271" s="449">
        <v>72011.78</v>
      </c>
      <c r="J271" s="449"/>
      <c r="K271" s="450">
        <v>6</v>
      </c>
      <c r="L271" s="450">
        <v>6</v>
      </c>
      <c r="M271" s="450">
        <v>6</v>
      </c>
      <c r="N271" s="369"/>
      <c r="O271" s="451" t="s">
        <v>253</v>
      </c>
      <c r="P271" s="48"/>
      <c r="Q271" s="452" t="s">
        <v>251</v>
      </c>
      <c r="R271" s="202"/>
      <c r="S271" s="454">
        <v>92581.62476630499</v>
      </c>
      <c r="T271" s="454">
        <v>84757.77760818078</v>
      </c>
      <c r="U271" s="454">
        <v>94079.49299593487</v>
      </c>
      <c r="V271" s="50">
        <f t="shared" si="4"/>
        <v>271418.89537042065</v>
      </c>
      <c r="X271"/>
      <c r="Y271"/>
      <c r="Z271"/>
      <c r="AA271"/>
      <c r="AB271"/>
    </row>
    <row r="272" spans="1:28" s="7" customFormat="1" ht="12.75">
      <c r="A272" s="446" t="s">
        <v>185</v>
      </c>
      <c r="B272" s="453" t="s">
        <v>337</v>
      </c>
      <c r="C272" s="447" t="s">
        <v>249</v>
      </c>
      <c r="D272" s="364"/>
      <c r="E272" s="448" t="s">
        <v>249</v>
      </c>
      <c r="F272" s="367"/>
      <c r="G272" s="449">
        <v>17560.78</v>
      </c>
      <c r="H272" s="449">
        <v>13802.78</v>
      </c>
      <c r="I272" s="449">
        <v>13800.63</v>
      </c>
      <c r="J272" s="449"/>
      <c r="K272" s="450">
        <v>4</v>
      </c>
      <c r="L272" s="450">
        <v>4</v>
      </c>
      <c r="M272" s="450">
        <v>4</v>
      </c>
      <c r="N272" s="369"/>
      <c r="O272" s="451" t="s">
        <v>250</v>
      </c>
      <c r="P272" s="48"/>
      <c r="Q272" s="452" t="s">
        <v>251</v>
      </c>
      <c r="R272" s="202"/>
      <c r="S272" s="454">
        <v>22699.179025846282</v>
      </c>
      <c r="T272" s="454">
        <v>16333.81665769824</v>
      </c>
      <c r="U272" s="454">
        <v>19739.056159651926</v>
      </c>
      <c r="V272" s="50">
        <f t="shared" si="4"/>
        <v>58772.051843196445</v>
      </c>
      <c r="X272"/>
      <c r="Y272"/>
      <c r="Z272"/>
      <c r="AA272"/>
      <c r="AB272"/>
    </row>
    <row r="273" spans="1:28" s="7" customFormat="1" ht="12.75">
      <c r="A273" s="446" t="s">
        <v>185</v>
      </c>
      <c r="B273" s="453" t="s">
        <v>337</v>
      </c>
      <c r="C273" s="447" t="s">
        <v>252</v>
      </c>
      <c r="D273" s="364"/>
      <c r="E273" s="448" t="s">
        <v>252</v>
      </c>
      <c r="F273" s="367"/>
      <c r="G273" s="449">
        <v>35501.2</v>
      </c>
      <c r="H273" s="449">
        <v>35501.2</v>
      </c>
      <c r="I273" s="449">
        <v>35501.2</v>
      </c>
      <c r="J273" s="449"/>
      <c r="K273" s="450">
        <v>4</v>
      </c>
      <c r="L273" s="450">
        <v>4</v>
      </c>
      <c r="M273" s="450">
        <v>4</v>
      </c>
      <c r="N273" s="369"/>
      <c r="O273" s="451" t="s">
        <v>252</v>
      </c>
      <c r="P273" s="48"/>
      <c r="Q273" s="452" t="s">
        <v>251</v>
      </c>
      <c r="R273" s="202"/>
      <c r="S273" s="454">
        <v>45889.083197464686</v>
      </c>
      <c r="T273" s="454">
        <v>42011.10877144146</v>
      </c>
      <c r="U273" s="454">
        <v>46547.5090244086</v>
      </c>
      <c r="V273" s="50">
        <f t="shared" si="4"/>
        <v>134447.70099331473</v>
      </c>
      <c r="X273"/>
      <c r="Y273"/>
      <c r="Z273"/>
      <c r="AA273"/>
      <c r="AB273"/>
    </row>
    <row r="274" spans="1:28" s="7" customFormat="1" ht="12.75">
      <c r="A274" s="446" t="s">
        <v>185</v>
      </c>
      <c r="B274" s="453" t="s">
        <v>337</v>
      </c>
      <c r="C274" s="447" t="s">
        <v>253</v>
      </c>
      <c r="D274" s="364"/>
      <c r="E274" s="448" t="s">
        <v>253</v>
      </c>
      <c r="F274" s="367"/>
      <c r="G274" s="449">
        <v>32716.78</v>
      </c>
      <c r="H274" s="449">
        <v>32716.78</v>
      </c>
      <c r="I274" s="449">
        <v>47771.14</v>
      </c>
      <c r="J274" s="449"/>
      <c r="K274" s="450">
        <v>2</v>
      </c>
      <c r="L274" s="450">
        <v>2</v>
      </c>
      <c r="M274" s="450">
        <v>1</v>
      </c>
      <c r="N274" s="369"/>
      <c r="O274" s="451" t="s">
        <v>253</v>
      </c>
      <c r="P274" s="48"/>
      <c r="Q274" s="452" t="s">
        <v>251</v>
      </c>
      <c r="R274" s="202"/>
      <c r="S274" s="454">
        <v>42289.92370323112</v>
      </c>
      <c r="T274" s="454">
        <v>38716.10546210608</v>
      </c>
      <c r="U274" s="454">
        <v>49476.23174104414</v>
      </c>
      <c r="V274" s="50">
        <f t="shared" si="4"/>
        <v>130482.26090638136</v>
      </c>
      <c r="X274"/>
      <c r="Y274"/>
      <c r="Z274"/>
      <c r="AA274"/>
      <c r="AB274"/>
    </row>
    <row r="275" spans="1:28" s="7" customFormat="1" ht="12.75">
      <c r="A275" s="446" t="s">
        <v>185</v>
      </c>
      <c r="B275" s="453" t="s">
        <v>338</v>
      </c>
      <c r="C275" s="447" t="s">
        <v>249</v>
      </c>
      <c r="D275" s="364"/>
      <c r="E275" s="448" t="s">
        <v>249</v>
      </c>
      <c r="F275" s="367"/>
      <c r="G275" s="449">
        <v>11905.42</v>
      </c>
      <c r="H275" s="449">
        <v>11905.42</v>
      </c>
      <c r="I275" s="449">
        <v>11905.42</v>
      </c>
      <c r="J275" s="449"/>
      <c r="K275" s="450">
        <v>2</v>
      </c>
      <c r="L275" s="450">
        <v>2</v>
      </c>
      <c r="M275" s="450">
        <v>2</v>
      </c>
      <c r="N275" s="369"/>
      <c r="O275" s="451" t="s">
        <v>250</v>
      </c>
      <c r="P275" s="48"/>
      <c r="Q275" s="452" t="s">
        <v>251</v>
      </c>
      <c r="R275" s="202"/>
      <c r="S275" s="454">
        <v>15389.023719782996</v>
      </c>
      <c r="T275" s="454">
        <v>14088.534883037604</v>
      </c>
      <c r="U275" s="454">
        <v>15609.828537890964</v>
      </c>
      <c r="V275" s="50">
        <f t="shared" si="4"/>
        <v>45087.387140711566</v>
      </c>
      <c r="X275"/>
      <c r="Y275"/>
      <c r="Z275"/>
      <c r="AA275"/>
      <c r="AB275"/>
    </row>
    <row r="276" spans="1:28" s="7" customFormat="1" ht="12.75">
      <c r="A276" s="446" t="s">
        <v>185</v>
      </c>
      <c r="B276" s="453" t="s">
        <v>338</v>
      </c>
      <c r="C276" s="447" t="s">
        <v>252</v>
      </c>
      <c r="D276" s="364"/>
      <c r="E276" s="448" t="s">
        <v>252</v>
      </c>
      <c r="F276" s="367"/>
      <c r="G276" s="449">
        <v>90796.56</v>
      </c>
      <c r="H276" s="449">
        <v>90796.56</v>
      </c>
      <c r="I276" s="449">
        <v>91262.72</v>
      </c>
      <c r="J276" s="449"/>
      <c r="K276" s="450">
        <v>10</v>
      </c>
      <c r="L276" s="450">
        <v>10</v>
      </c>
      <c r="M276" s="450">
        <v>10</v>
      </c>
      <c r="N276" s="369"/>
      <c r="O276" s="451" t="s">
        <v>252</v>
      </c>
      <c r="P276" s="48"/>
      <c r="Q276" s="452" t="s">
        <v>251</v>
      </c>
      <c r="R276" s="202"/>
      <c r="S276" s="454">
        <v>117364.22700876574</v>
      </c>
      <c r="T276" s="454">
        <v>107446.06261852306</v>
      </c>
      <c r="U276" s="454">
        <v>119251.92833634347</v>
      </c>
      <c r="V276" s="50">
        <f t="shared" si="4"/>
        <v>344062.2179636323</v>
      </c>
      <c r="X276"/>
      <c r="Y276"/>
      <c r="Z276"/>
      <c r="AA276"/>
      <c r="AB276"/>
    </row>
    <row r="277" spans="1:28" s="7" customFormat="1" ht="12.75">
      <c r="A277" s="446" t="s">
        <v>185</v>
      </c>
      <c r="B277" s="453" t="s">
        <v>338</v>
      </c>
      <c r="C277" s="447" t="s">
        <v>253</v>
      </c>
      <c r="D277" s="364"/>
      <c r="E277" s="448" t="s">
        <v>253</v>
      </c>
      <c r="F277" s="367"/>
      <c r="G277" s="449">
        <v>171855.66</v>
      </c>
      <c r="H277" s="449">
        <v>172114.19</v>
      </c>
      <c r="I277" s="449">
        <v>172372.72</v>
      </c>
      <c r="J277" s="449"/>
      <c r="K277" s="450">
        <v>10</v>
      </c>
      <c r="L277" s="450">
        <v>10</v>
      </c>
      <c r="M277" s="450">
        <v>10</v>
      </c>
      <c r="N277" s="369"/>
      <c r="O277" s="451" t="s">
        <v>253</v>
      </c>
      <c r="P277" s="48"/>
      <c r="Q277" s="452" t="s">
        <v>251</v>
      </c>
      <c r="R277" s="202"/>
      <c r="S277" s="454">
        <v>222141.7495660768</v>
      </c>
      <c r="T277" s="454">
        <v>203675.0294975534</v>
      </c>
      <c r="U277" s="454">
        <v>225668.0566362201</v>
      </c>
      <c r="V277" s="50">
        <f t="shared" si="4"/>
        <v>651484.8356998502</v>
      </c>
      <c r="X277"/>
      <c r="Y277"/>
      <c r="Z277"/>
      <c r="AA277"/>
      <c r="AB277"/>
    </row>
    <row r="278" spans="1:28" s="7" customFormat="1" ht="12.75">
      <c r="A278" s="446" t="s">
        <v>185</v>
      </c>
      <c r="B278" s="453" t="s">
        <v>339</v>
      </c>
      <c r="C278" s="447" t="s">
        <v>249</v>
      </c>
      <c r="D278" s="364"/>
      <c r="E278" s="448" t="s">
        <v>249</v>
      </c>
      <c r="F278" s="367"/>
      <c r="G278" s="449">
        <v>36091.99</v>
      </c>
      <c r="H278" s="449">
        <v>37909.38</v>
      </c>
      <c r="I278" s="449">
        <v>39184.38</v>
      </c>
      <c r="J278" s="449"/>
      <c r="K278" s="450">
        <v>9</v>
      </c>
      <c r="L278" s="450">
        <v>10</v>
      </c>
      <c r="M278" s="450">
        <v>9</v>
      </c>
      <c r="N278" s="369"/>
      <c r="O278" s="451" t="s">
        <v>250</v>
      </c>
      <c r="P278" s="48"/>
      <c r="Q278" s="452" t="s">
        <v>251</v>
      </c>
      <c r="R278" s="202"/>
      <c r="S278" s="454">
        <v>46652.74221356077</v>
      </c>
      <c r="T278" s="454">
        <v>44860.88038257601</v>
      </c>
      <c r="U278" s="454">
        <v>49467.94962385737</v>
      </c>
      <c r="V278" s="50">
        <f t="shared" si="4"/>
        <v>140981.57221999415</v>
      </c>
      <c r="X278"/>
      <c r="Y278"/>
      <c r="Z278"/>
      <c r="AA278"/>
      <c r="AB278"/>
    </row>
    <row r="279" spans="1:28" s="7" customFormat="1" ht="12.75">
      <c r="A279" s="446" t="s">
        <v>185</v>
      </c>
      <c r="B279" s="453" t="s">
        <v>339</v>
      </c>
      <c r="C279" s="447" t="s">
        <v>252</v>
      </c>
      <c r="D279" s="364"/>
      <c r="E279" s="448" t="s">
        <v>252</v>
      </c>
      <c r="F279" s="367"/>
      <c r="G279" s="449">
        <v>64071.14</v>
      </c>
      <c r="H279" s="449">
        <v>73647.22</v>
      </c>
      <c r="I279" s="449">
        <v>82234.3</v>
      </c>
      <c r="J279" s="449"/>
      <c r="K279" s="450">
        <v>8</v>
      </c>
      <c r="L279" s="450">
        <v>9</v>
      </c>
      <c r="M279" s="450">
        <v>10</v>
      </c>
      <c r="N279" s="369"/>
      <c r="O279" s="451" t="s">
        <v>252</v>
      </c>
      <c r="P279" s="48"/>
      <c r="Q279" s="452" t="s">
        <v>251</v>
      </c>
      <c r="R279" s="202"/>
      <c r="S279" s="454">
        <v>82818.77440808785</v>
      </c>
      <c r="T279" s="454">
        <v>87152.02218894796</v>
      </c>
      <c r="U279" s="454">
        <v>96130.53855731334</v>
      </c>
      <c r="V279" s="50">
        <f t="shared" si="4"/>
        <v>266101.33515434916</v>
      </c>
      <c r="X279"/>
      <c r="Y279"/>
      <c r="Z279"/>
      <c r="AA279"/>
      <c r="AB279"/>
    </row>
    <row r="280" spans="1:28" s="7" customFormat="1" ht="12.75">
      <c r="A280" s="446" t="s">
        <v>185</v>
      </c>
      <c r="B280" s="453" t="s">
        <v>339</v>
      </c>
      <c r="C280" s="447" t="s">
        <v>253</v>
      </c>
      <c r="D280" s="364"/>
      <c r="E280" s="448" t="s">
        <v>253</v>
      </c>
      <c r="F280" s="367"/>
      <c r="G280" s="449">
        <v>69792.68</v>
      </c>
      <c r="H280" s="449">
        <v>75841.38</v>
      </c>
      <c r="I280" s="449">
        <v>88099.47</v>
      </c>
      <c r="J280" s="449"/>
      <c r="K280" s="450">
        <v>6</v>
      </c>
      <c r="L280" s="450">
        <v>6</v>
      </c>
      <c r="M280" s="450">
        <v>6</v>
      </c>
      <c r="N280" s="369"/>
      <c r="O280" s="451" t="s">
        <v>253</v>
      </c>
      <c r="P280" s="48"/>
      <c r="Q280" s="452" t="s">
        <v>251</v>
      </c>
      <c r="R280" s="202"/>
      <c r="S280" s="454">
        <v>90214.47441478119</v>
      </c>
      <c r="T280" s="454">
        <v>89748.52862878509</v>
      </c>
      <c r="U280" s="454">
        <v>102153.48210747693</v>
      </c>
      <c r="V280" s="50">
        <f t="shared" si="4"/>
        <v>282116.4851510432</v>
      </c>
      <c r="X280"/>
      <c r="Y280"/>
      <c r="Z280"/>
      <c r="AA280"/>
      <c r="AB280"/>
    </row>
    <row r="281" spans="1:28" s="7" customFormat="1" ht="12.75">
      <c r="A281" s="446" t="s">
        <v>185</v>
      </c>
      <c r="B281" s="453" t="s">
        <v>340</v>
      </c>
      <c r="C281" s="447" t="s">
        <v>249</v>
      </c>
      <c r="D281" s="364"/>
      <c r="E281" s="448" t="s">
        <v>249</v>
      </c>
      <c r="F281" s="367"/>
      <c r="G281" s="449">
        <v>65869.01</v>
      </c>
      <c r="H281" s="449">
        <v>63020.53</v>
      </c>
      <c r="I281" s="449">
        <v>62712.32</v>
      </c>
      <c r="J281" s="449"/>
      <c r="K281" s="450">
        <v>15</v>
      </c>
      <c r="L281" s="450">
        <v>15</v>
      </c>
      <c r="M281" s="450">
        <v>14</v>
      </c>
      <c r="N281" s="369"/>
      <c r="O281" s="451" t="s">
        <v>250</v>
      </c>
      <c r="P281" s="48"/>
      <c r="Q281" s="452" t="s">
        <v>251</v>
      </c>
      <c r="R281" s="202"/>
      <c r="S281" s="454">
        <v>85142.71292307397</v>
      </c>
      <c r="T281" s="454">
        <v>74576.69996123765</v>
      </c>
      <c r="U281" s="454">
        <v>83739.7919642479</v>
      </c>
      <c r="V281" s="50">
        <f t="shared" si="4"/>
        <v>243459.20484855952</v>
      </c>
      <c r="X281"/>
      <c r="Y281"/>
      <c r="Z281"/>
      <c r="AA281"/>
      <c r="AB281"/>
    </row>
    <row r="282" spans="1:28" s="7" customFormat="1" ht="12.75">
      <c r="A282" s="446" t="s">
        <v>185</v>
      </c>
      <c r="B282" s="453" t="s">
        <v>340</v>
      </c>
      <c r="C282" s="447" t="s">
        <v>252</v>
      </c>
      <c r="D282" s="364"/>
      <c r="E282" s="448" t="s">
        <v>252</v>
      </c>
      <c r="F282" s="367"/>
      <c r="G282" s="449">
        <v>60548.68</v>
      </c>
      <c r="H282" s="449">
        <v>60548.68</v>
      </c>
      <c r="I282" s="449">
        <v>60548.68</v>
      </c>
      <c r="J282" s="449"/>
      <c r="K282" s="450">
        <v>4</v>
      </c>
      <c r="L282" s="450">
        <v>4</v>
      </c>
      <c r="M282" s="450">
        <v>4</v>
      </c>
      <c r="N282" s="369"/>
      <c r="O282" s="451" t="s">
        <v>252</v>
      </c>
      <c r="P282" s="48"/>
      <c r="Q282" s="452" t="s">
        <v>251</v>
      </c>
      <c r="R282" s="202"/>
      <c r="S282" s="454">
        <v>78265.61958515955</v>
      </c>
      <c r="T282" s="454">
        <v>71651.58308584505</v>
      </c>
      <c r="U282" s="454">
        <v>79388.59049035043</v>
      </c>
      <c r="V282" s="50">
        <f t="shared" si="4"/>
        <v>229305.79316135502</v>
      </c>
      <c r="X282"/>
      <c r="Y282"/>
      <c r="Z282"/>
      <c r="AA282"/>
      <c r="AB282"/>
    </row>
    <row r="283" spans="1:28" s="7" customFormat="1" ht="12.75">
      <c r="A283" s="446" t="s">
        <v>185</v>
      </c>
      <c r="B283" s="453" t="s">
        <v>340</v>
      </c>
      <c r="C283" s="447" t="s">
        <v>253</v>
      </c>
      <c r="D283" s="364"/>
      <c r="E283" s="448" t="s">
        <v>253</v>
      </c>
      <c r="F283" s="367"/>
      <c r="G283" s="449">
        <v>115655.04</v>
      </c>
      <c r="H283" s="449">
        <v>115655.04</v>
      </c>
      <c r="I283" s="449">
        <v>115655.04</v>
      </c>
      <c r="J283" s="449"/>
      <c r="K283" s="450">
        <v>12</v>
      </c>
      <c r="L283" s="450">
        <v>12</v>
      </c>
      <c r="M283" s="450">
        <v>12</v>
      </c>
      <c r="N283" s="369"/>
      <c r="O283" s="451" t="s">
        <v>253</v>
      </c>
      <c r="P283" s="48"/>
      <c r="Q283" s="452" t="s">
        <v>251</v>
      </c>
      <c r="R283" s="202"/>
      <c r="S283" s="454">
        <v>149496.46076093504</v>
      </c>
      <c r="T283" s="454">
        <v>136862.87971689444</v>
      </c>
      <c r="U283" s="454">
        <v>151641.46615095652</v>
      </c>
      <c r="V283" s="50">
        <f t="shared" si="4"/>
        <v>438000.80662878597</v>
      </c>
      <c r="X283"/>
      <c r="Y283"/>
      <c r="Z283"/>
      <c r="AA283"/>
      <c r="AB283"/>
    </row>
    <row r="284" spans="1:28" s="7" customFormat="1" ht="12.75">
      <c r="A284" s="446" t="s">
        <v>185</v>
      </c>
      <c r="B284" s="453" t="s">
        <v>341</v>
      </c>
      <c r="C284" s="447" t="s">
        <v>249</v>
      </c>
      <c r="D284" s="364"/>
      <c r="E284" s="448" t="s">
        <v>249</v>
      </c>
      <c r="F284" s="367"/>
      <c r="G284" s="449">
        <v>105973.44</v>
      </c>
      <c r="H284" s="449">
        <v>103114.11</v>
      </c>
      <c r="I284" s="449">
        <v>102751.44</v>
      </c>
      <c r="J284" s="449"/>
      <c r="K284" s="450">
        <v>21</v>
      </c>
      <c r="L284" s="450">
        <v>23</v>
      </c>
      <c r="M284" s="450">
        <v>22</v>
      </c>
      <c r="N284" s="369"/>
      <c r="O284" s="451" t="s">
        <v>250</v>
      </c>
      <c r="P284" s="48"/>
      <c r="Q284" s="452" t="s">
        <v>251</v>
      </c>
      <c r="R284" s="202"/>
      <c r="S284" s="454">
        <v>136981.96131064676</v>
      </c>
      <c r="T284" s="454">
        <v>122022.30040337735</v>
      </c>
      <c r="U284" s="454">
        <v>136289.55454263953</v>
      </c>
      <c r="V284" s="50">
        <f t="shared" si="4"/>
        <v>395293.81625666365</v>
      </c>
      <c r="X284"/>
      <c r="Y284"/>
      <c r="Z284"/>
      <c r="AA284"/>
      <c r="AB284"/>
    </row>
    <row r="285" spans="1:28" s="7" customFormat="1" ht="12.75">
      <c r="A285" s="446" t="s">
        <v>185</v>
      </c>
      <c r="B285" s="453" t="s">
        <v>341</v>
      </c>
      <c r="C285" s="447" t="s">
        <v>252</v>
      </c>
      <c r="D285" s="364"/>
      <c r="E285" s="448" t="s">
        <v>252</v>
      </c>
      <c r="F285" s="367"/>
      <c r="G285" s="449">
        <v>46964.28</v>
      </c>
      <c r="H285" s="449">
        <v>46784.28</v>
      </c>
      <c r="I285" s="449">
        <v>46722.86</v>
      </c>
      <c r="J285" s="449"/>
      <c r="K285" s="450">
        <v>6</v>
      </c>
      <c r="L285" s="450">
        <v>6</v>
      </c>
      <c r="M285" s="450">
        <v>6</v>
      </c>
      <c r="N285" s="369"/>
      <c r="O285" s="451" t="s">
        <v>252</v>
      </c>
      <c r="P285" s="48"/>
      <c r="Q285" s="452" t="s">
        <v>251</v>
      </c>
      <c r="R285" s="202"/>
      <c r="S285" s="454">
        <v>60706.33534159485</v>
      </c>
      <c r="T285" s="454">
        <v>55363.18422683102</v>
      </c>
      <c r="U285" s="454">
        <v>61393.18004388107</v>
      </c>
      <c r="V285" s="50">
        <f t="shared" si="4"/>
        <v>177462.69961230693</v>
      </c>
      <c r="X285"/>
      <c r="Y285"/>
      <c r="Z285"/>
      <c r="AA285"/>
      <c r="AB285"/>
    </row>
    <row r="286" spans="1:28" s="7" customFormat="1" ht="12.75">
      <c r="A286" s="446" t="s">
        <v>185</v>
      </c>
      <c r="B286" s="453" t="s">
        <v>341</v>
      </c>
      <c r="C286" s="447" t="s">
        <v>253</v>
      </c>
      <c r="D286" s="364"/>
      <c r="E286" s="448" t="s">
        <v>253</v>
      </c>
      <c r="F286" s="367"/>
      <c r="G286" s="449">
        <v>48793.72</v>
      </c>
      <c r="H286" s="449">
        <v>48793.72</v>
      </c>
      <c r="I286" s="449">
        <v>48793.72</v>
      </c>
      <c r="J286" s="449"/>
      <c r="K286" s="450">
        <v>4</v>
      </c>
      <c r="L286" s="450">
        <v>4</v>
      </c>
      <c r="M286" s="450">
        <v>4</v>
      </c>
      <c r="N286" s="369"/>
      <c r="O286" s="451" t="s">
        <v>253</v>
      </c>
      <c r="P286" s="48"/>
      <c r="Q286" s="452" t="s">
        <v>251</v>
      </c>
      <c r="R286" s="202"/>
      <c r="S286" s="454">
        <v>63071.08144495953</v>
      </c>
      <c r="T286" s="454">
        <v>57741.09828071329</v>
      </c>
      <c r="U286" s="454">
        <v>63976.038050388895</v>
      </c>
      <c r="V286" s="50">
        <f t="shared" si="4"/>
        <v>184788.2177760617</v>
      </c>
      <c r="X286"/>
      <c r="Y286"/>
      <c r="Z286"/>
      <c r="AA286"/>
      <c r="AB286"/>
    </row>
    <row r="287" spans="1:28" s="7" customFormat="1" ht="12.75">
      <c r="A287" s="446" t="s">
        <v>185</v>
      </c>
      <c r="B287" s="453" t="s">
        <v>342</v>
      </c>
      <c r="C287" s="447" t="s">
        <v>249</v>
      </c>
      <c r="D287" s="364"/>
      <c r="E287" s="448" t="s">
        <v>249</v>
      </c>
      <c r="F287" s="367"/>
      <c r="G287" s="449">
        <v>12317.4</v>
      </c>
      <c r="H287" s="449">
        <v>12317.4</v>
      </c>
      <c r="I287" s="449">
        <v>12317.4</v>
      </c>
      <c r="J287" s="449"/>
      <c r="K287" s="450">
        <v>2</v>
      </c>
      <c r="L287" s="450">
        <v>2</v>
      </c>
      <c r="M287" s="450">
        <v>2</v>
      </c>
      <c r="N287" s="369"/>
      <c r="O287" s="451" t="s">
        <v>250</v>
      </c>
      <c r="P287" s="48"/>
      <c r="Q287" s="452" t="s">
        <v>251</v>
      </c>
      <c r="R287" s="202"/>
      <c r="S287" s="454">
        <v>15921.55176096728</v>
      </c>
      <c r="T287" s="454">
        <v>14576.06027912727</v>
      </c>
      <c r="U287" s="454">
        <v>16149.997398883712</v>
      </c>
      <c r="V287" s="50">
        <f t="shared" si="4"/>
        <v>46647.60943897827</v>
      </c>
      <c r="X287"/>
      <c r="Y287"/>
      <c r="Z287"/>
      <c r="AA287"/>
      <c r="AB287"/>
    </row>
    <row r="288" spans="1:28" s="7" customFormat="1" ht="12.75">
      <c r="A288" s="446" t="s">
        <v>185</v>
      </c>
      <c r="B288" s="453" t="s">
        <v>342</v>
      </c>
      <c r="C288" s="447" t="s">
        <v>252</v>
      </c>
      <c r="D288" s="364"/>
      <c r="E288" s="448" t="s">
        <v>252</v>
      </c>
      <c r="F288" s="367"/>
      <c r="G288" s="449">
        <v>207380.74</v>
      </c>
      <c r="H288" s="449">
        <v>207380.74</v>
      </c>
      <c r="I288" s="449">
        <v>207538.36</v>
      </c>
      <c r="J288" s="449"/>
      <c r="K288" s="450">
        <v>20</v>
      </c>
      <c r="L288" s="450">
        <v>20</v>
      </c>
      <c r="M288" s="450">
        <v>20</v>
      </c>
      <c r="N288" s="369"/>
      <c r="O288" s="451" t="s">
        <v>252</v>
      </c>
      <c r="P288" s="48"/>
      <c r="Q288" s="452" t="s">
        <v>251</v>
      </c>
      <c r="R288" s="202"/>
      <c r="S288" s="454">
        <v>268061.70020764915</v>
      </c>
      <c r="T288" s="454">
        <v>245408.46014337603</v>
      </c>
      <c r="U288" s="454">
        <v>271976.7915665576</v>
      </c>
      <c r="V288" s="50">
        <f t="shared" si="4"/>
        <v>785446.9519175828</v>
      </c>
      <c r="X288"/>
      <c r="Y288"/>
      <c r="Z288"/>
      <c r="AA288"/>
      <c r="AB288"/>
    </row>
    <row r="289" spans="1:28" s="7" customFormat="1" ht="12.75">
      <c r="A289" s="446" t="s">
        <v>185</v>
      </c>
      <c r="B289" s="453" t="s">
        <v>342</v>
      </c>
      <c r="C289" s="447" t="s">
        <v>253</v>
      </c>
      <c r="D289" s="364"/>
      <c r="E289" s="448" t="s">
        <v>253</v>
      </c>
      <c r="F289" s="367"/>
      <c r="G289" s="449">
        <v>70471.06</v>
      </c>
      <c r="H289" s="449">
        <v>70638.5</v>
      </c>
      <c r="I289" s="449">
        <v>70805.94</v>
      </c>
      <c r="J289" s="449"/>
      <c r="K289" s="450">
        <v>4</v>
      </c>
      <c r="L289" s="450">
        <v>4</v>
      </c>
      <c r="M289" s="450">
        <v>4</v>
      </c>
      <c r="N289" s="369"/>
      <c r="O289" s="451" t="s">
        <v>253</v>
      </c>
      <c r="P289" s="48"/>
      <c r="Q289" s="452" t="s">
        <v>251</v>
      </c>
      <c r="R289" s="202"/>
      <c r="S289" s="454">
        <v>91091.3528374682</v>
      </c>
      <c r="T289" s="454">
        <v>83591.58864915743</v>
      </c>
      <c r="U289" s="454">
        <v>92617.88942967243</v>
      </c>
      <c r="V289" s="50">
        <f t="shared" si="4"/>
        <v>267300.8309162981</v>
      </c>
      <c r="X289"/>
      <c r="Y289"/>
      <c r="Z289"/>
      <c r="AA289"/>
      <c r="AB289"/>
    </row>
    <row r="290" spans="1:28" s="7" customFormat="1" ht="12.75">
      <c r="A290" s="446" t="s">
        <v>185</v>
      </c>
      <c r="B290" s="453" t="s">
        <v>343</v>
      </c>
      <c r="C290" s="447" t="s">
        <v>249</v>
      </c>
      <c r="D290" s="364"/>
      <c r="E290" s="448" t="s">
        <v>249</v>
      </c>
      <c r="F290" s="367"/>
      <c r="G290" s="449">
        <v>18311.68</v>
      </c>
      <c r="H290" s="449">
        <v>18390.58</v>
      </c>
      <c r="I290" s="449">
        <v>20387.93</v>
      </c>
      <c r="J290" s="449"/>
      <c r="K290" s="450">
        <v>4</v>
      </c>
      <c r="L290" s="450">
        <v>4</v>
      </c>
      <c r="M290" s="450">
        <v>4</v>
      </c>
      <c r="N290" s="369"/>
      <c r="O290" s="451" t="s">
        <v>250</v>
      </c>
      <c r="P290" s="48"/>
      <c r="Q290" s="452" t="s">
        <v>251</v>
      </c>
      <c r="R290" s="202"/>
      <c r="S290" s="454">
        <v>23669.797274609035</v>
      </c>
      <c r="T290" s="454">
        <v>21762.88848686512</v>
      </c>
      <c r="U290" s="454">
        <v>24951.326849329052</v>
      </c>
      <c r="V290" s="50">
        <f t="shared" si="4"/>
        <v>70384.01261080321</v>
      </c>
      <c r="X290"/>
      <c r="Y290"/>
      <c r="Z290"/>
      <c r="AA290"/>
      <c r="AB290"/>
    </row>
    <row r="291" spans="1:28" s="7" customFormat="1" ht="12.75">
      <c r="A291" s="446" t="s">
        <v>185</v>
      </c>
      <c r="B291" s="453" t="s">
        <v>343</v>
      </c>
      <c r="C291" s="447" t="s">
        <v>252</v>
      </c>
      <c r="D291" s="364"/>
      <c r="E291" s="448" t="s">
        <v>252</v>
      </c>
      <c r="F291" s="367"/>
      <c r="G291" s="449">
        <v>122962.6</v>
      </c>
      <c r="H291" s="449">
        <v>122962.6</v>
      </c>
      <c r="I291" s="449">
        <v>123033.18</v>
      </c>
      <c r="J291" s="449"/>
      <c r="K291" s="450">
        <v>14</v>
      </c>
      <c r="L291" s="450">
        <v>14</v>
      </c>
      <c r="M291" s="450">
        <v>14</v>
      </c>
      <c r="N291" s="369"/>
      <c r="O291" s="451" t="s">
        <v>252</v>
      </c>
      <c r="P291" s="48"/>
      <c r="Q291" s="452" t="s">
        <v>251</v>
      </c>
      <c r="R291" s="202"/>
      <c r="S291" s="454">
        <v>158942.26058771455</v>
      </c>
      <c r="T291" s="454">
        <v>145510.4380533404</v>
      </c>
      <c r="U291" s="454">
        <v>161253.64328230388</v>
      </c>
      <c r="V291" s="50">
        <f t="shared" si="4"/>
        <v>465706.3419233588</v>
      </c>
      <c r="X291"/>
      <c r="Y291"/>
      <c r="Z291"/>
      <c r="AA291"/>
      <c r="AB291"/>
    </row>
    <row r="292" spans="1:28" s="7" customFormat="1" ht="12.75">
      <c r="A292" s="446" t="s">
        <v>185</v>
      </c>
      <c r="B292" s="453" t="s">
        <v>343</v>
      </c>
      <c r="C292" s="447" t="s">
        <v>253</v>
      </c>
      <c r="D292" s="364"/>
      <c r="E292" s="448" t="s">
        <v>253</v>
      </c>
      <c r="F292" s="367"/>
      <c r="G292" s="449">
        <v>31975.02</v>
      </c>
      <c r="H292" s="449">
        <v>31975.02</v>
      </c>
      <c r="I292" s="449">
        <v>31975.02</v>
      </c>
      <c r="J292" s="449"/>
      <c r="K292" s="450">
        <v>2</v>
      </c>
      <c r="L292" s="450">
        <v>2</v>
      </c>
      <c r="M292" s="450">
        <v>2</v>
      </c>
      <c r="N292" s="369"/>
      <c r="O292" s="451" t="s">
        <v>253</v>
      </c>
      <c r="P292" s="48"/>
      <c r="Q292" s="452" t="s">
        <v>251</v>
      </c>
      <c r="R292" s="202"/>
      <c r="S292" s="454">
        <v>41331.11987821813</v>
      </c>
      <c r="T292" s="454">
        <v>37838.32780832806</v>
      </c>
      <c r="U292" s="454">
        <v>41924.147127580065</v>
      </c>
      <c r="V292" s="50">
        <f t="shared" si="4"/>
        <v>121093.59481412626</v>
      </c>
      <c r="X292"/>
      <c r="Y292"/>
      <c r="Z292"/>
      <c r="AA292"/>
      <c r="AB292"/>
    </row>
    <row r="293" spans="1:28" s="7" customFormat="1" ht="12.75">
      <c r="A293" s="446" t="s">
        <v>185</v>
      </c>
      <c r="B293" s="453" t="s">
        <v>343</v>
      </c>
      <c r="C293" s="447" t="s">
        <v>255</v>
      </c>
      <c r="D293" s="364"/>
      <c r="E293" s="448" t="s">
        <v>255</v>
      </c>
      <c r="F293" s="367"/>
      <c r="G293" s="449">
        <v>35475.24</v>
      </c>
      <c r="H293" s="449">
        <v>35475.24</v>
      </c>
      <c r="I293" s="449">
        <v>35475.24</v>
      </c>
      <c r="J293" s="449"/>
      <c r="K293" s="450">
        <v>2</v>
      </c>
      <c r="L293" s="450">
        <v>2</v>
      </c>
      <c r="M293" s="450">
        <v>2</v>
      </c>
      <c r="N293" s="369"/>
      <c r="O293" s="451" t="s">
        <v>252</v>
      </c>
      <c r="P293" s="48"/>
      <c r="Q293" s="452" t="s">
        <v>251</v>
      </c>
      <c r="R293" s="202"/>
      <c r="S293" s="454">
        <v>45855.52713175969</v>
      </c>
      <c r="T293" s="454">
        <v>41980.38844695365</v>
      </c>
      <c r="U293" s="454">
        <v>46513.47148950066</v>
      </c>
      <c r="V293" s="50">
        <f t="shared" si="4"/>
        <v>134349.387068214</v>
      </c>
      <c r="X293"/>
      <c r="Y293"/>
      <c r="Z293"/>
      <c r="AA293"/>
      <c r="AB293"/>
    </row>
    <row r="294" spans="1:28" s="7" customFormat="1" ht="12.75">
      <c r="A294" s="446" t="s">
        <v>185</v>
      </c>
      <c r="B294" s="453" t="s">
        <v>344</v>
      </c>
      <c r="C294" s="447" t="s">
        <v>249</v>
      </c>
      <c r="D294" s="364"/>
      <c r="E294" s="448" t="s">
        <v>249</v>
      </c>
      <c r="F294" s="367"/>
      <c r="G294" s="449">
        <v>401922.73</v>
      </c>
      <c r="H294" s="449">
        <v>403877.09</v>
      </c>
      <c r="I294" s="449">
        <v>429534.61</v>
      </c>
      <c r="J294" s="449"/>
      <c r="K294" s="450">
        <v>89</v>
      </c>
      <c r="L294" s="450">
        <v>92</v>
      </c>
      <c r="M294" s="450">
        <v>97</v>
      </c>
      <c r="N294" s="369"/>
      <c r="O294" s="451" t="s">
        <v>250</v>
      </c>
      <c r="P294" s="48"/>
      <c r="Q294" s="452" t="s">
        <v>251</v>
      </c>
      <c r="R294" s="202"/>
      <c r="S294" s="454">
        <v>519527.9482361761</v>
      </c>
      <c r="T294" s="454">
        <v>477748.30964368186</v>
      </c>
      <c r="U294" s="454">
        <v>539834.6393222992</v>
      </c>
      <c r="V294" s="50">
        <f t="shared" si="4"/>
        <v>1537110.897202157</v>
      </c>
      <c r="X294"/>
      <c r="Y294"/>
      <c r="Z294"/>
      <c r="AA294"/>
      <c r="AB294"/>
    </row>
    <row r="295" spans="1:28" s="7" customFormat="1" ht="12.75">
      <c r="A295" s="446" t="s">
        <v>185</v>
      </c>
      <c r="B295" s="453" t="s">
        <v>344</v>
      </c>
      <c r="C295" s="447" t="s">
        <v>252</v>
      </c>
      <c r="D295" s="364"/>
      <c r="E295" s="448" t="s">
        <v>252</v>
      </c>
      <c r="F295" s="367"/>
      <c r="G295" s="449">
        <v>385651.29</v>
      </c>
      <c r="H295" s="449">
        <v>385799.5</v>
      </c>
      <c r="I295" s="449">
        <v>387454.8</v>
      </c>
      <c r="J295" s="449"/>
      <c r="K295" s="450">
        <v>46</v>
      </c>
      <c r="L295" s="450">
        <v>46</v>
      </c>
      <c r="M295" s="450">
        <v>46</v>
      </c>
      <c r="N295" s="369"/>
      <c r="O295" s="451" t="s">
        <v>252</v>
      </c>
      <c r="P295" s="48"/>
      <c r="Q295" s="452" t="s">
        <v>251</v>
      </c>
      <c r="R295" s="202"/>
      <c r="S295" s="454">
        <v>498495.37852296775</v>
      </c>
      <c r="T295" s="454">
        <v>456544.1381831524</v>
      </c>
      <c r="U295" s="454">
        <v>506500.89207278047</v>
      </c>
      <c r="V295" s="50">
        <f t="shared" si="4"/>
        <v>1461540.4087789007</v>
      </c>
      <c r="X295"/>
      <c r="Y295"/>
      <c r="Z295"/>
      <c r="AA295"/>
      <c r="AB295"/>
    </row>
    <row r="296" spans="1:28" s="7" customFormat="1" ht="12.75">
      <c r="A296" s="446" t="s">
        <v>185</v>
      </c>
      <c r="B296" s="453" t="s">
        <v>344</v>
      </c>
      <c r="C296" s="447" t="s">
        <v>253</v>
      </c>
      <c r="D296" s="364"/>
      <c r="E296" s="448" t="s">
        <v>253</v>
      </c>
      <c r="F296" s="367"/>
      <c r="G296" s="449">
        <v>69238.32</v>
      </c>
      <c r="H296" s="449">
        <v>69405.76</v>
      </c>
      <c r="I296" s="449">
        <v>69573.2</v>
      </c>
      <c r="J296" s="449"/>
      <c r="K296" s="450">
        <v>6</v>
      </c>
      <c r="L296" s="450">
        <v>6</v>
      </c>
      <c r="M296" s="450">
        <v>6</v>
      </c>
      <c r="N296" s="369"/>
      <c r="O296" s="451" t="s">
        <v>253</v>
      </c>
      <c r="P296" s="48"/>
      <c r="Q296" s="452" t="s">
        <v>251</v>
      </c>
      <c r="R296" s="202"/>
      <c r="S296" s="454">
        <v>89497.90505483432</v>
      </c>
      <c r="T296" s="454">
        <v>82132.7992497313</v>
      </c>
      <c r="U296" s="454">
        <v>91001.57853666742</v>
      </c>
      <c r="V296" s="50">
        <f t="shared" si="4"/>
        <v>262632.2828412331</v>
      </c>
      <c r="X296"/>
      <c r="Y296"/>
      <c r="Z296"/>
      <c r="AA296"/>
      <c r="AB296"/>
    </row>
    <row r="297" spans="1:28" s="7" customFormat="1" ht="12.75">
      <c r="A297" s="446" t="s">
        <v>185</v>
      </c>
      <c r="B297" s="453" t="s">
        <v>344</v>
      </c>
      <c r="C297" s="447" t="s">
        <v>254</v>
      </c>
      <c r="D297" s="364"/>
      <c r="E297" s="448" t="s">
        <v>254</v>
      </c>
      <c r="F297" s="367"/>
      <c r="G297" s="449">
        <v>20384.64</v>
      </c>
      <c r="H297" s="449">
        <v>20384.64</v>
      </c>
      <c r="I297" s="449">
        <v>20384.64</v>
      </c>
      <c r="J297" s="449"/>
      <c r="K297" s="450">
        <v>2</v>
      </c>
      <c r="L297" s="450">
        <v>2</v>
      </c>
      <c r="M297" s="450">
        <v>2</v>
      </c>
      <c r="N297" s="369"/>
      <c r="O297" s="451" t="s">
        <v>254</v>
      </c>
      <c r="P297" s="48"/>
      <c r="Q297" s="452" t="s">
        <v>251</v>
      </c>
      <c r="R297" s="202"/>
      <c r="S297" s="454">
        <v>26349.318921905924</v>
      </c>
      <c r="T297" s="454">
        <v>24122.602286871326</v>
      </c>
      <c r="U297" s="454">
        <v>26727.384267554913</v>
      </c>
      <c r="V297" s="50">
        <f t="shared" si="4"/>
        <v>77199.30547633216</v>
      </c>
      <c r="X297"/>
      <c r="Y297"/>
      <c r="Z297"/>
      <c r="AA297"/>
      <c r="AB297"/>
    </row>
    <row r="298" spans="1:28" s="7" customFormat="1" ht="12.75">
      <c r="A298" s="446" t="s">
        <v>185</v>
      </c>
      <c r="B298" s="453" t="s">
        <v>344</v>
      </c>
      <c r="C298" s="447" t="s">
        <v>255</v>
      </c>
      <c r="D298" s="364"/>
      <c r="E298" s="448" t="s">
        <v>255</v>
      </c>
      <c r="F298" s="367"/>
      <c r="G298" s="449">
        <v>29909.4</v>
      </c>
      <c r="H298" s="449">
        <v>29909.4</v>
      </c>
      <c r="I298" s="449">
        <v>29909.4</v>
      </c>
      <c r="J298" s="449"/>
      <c r="K298" s="450">
        <v>2</v>
      </c>
      <c r="L298" s="450">
        <v>2</v>
      </c>
      <c r="M298" s="450">
        <v>2</v>
      </c>
      <c r="N298" s="369"/>
      <c r="O298" s="451" t="s">
        <v>252</v>
      </c>
      <c r="P298" s="48"/>
      <c r="Q298" s="452" t="s">
        <v>251</v>
      </c>
      <c r="R298" s="202"/>
      <c r="S298" s="454">
        <v>38661.085962904086</v>
      </c>
      <c r="T298" s="454">
        <v>35393.931942823096</v>
      </c>
      <c r="U298" s="454">
        <v>39215.80302678914</v>
      </c>
      <c r="V298" s="50">
        <f t="shared" si="4"/>
        <v>113270.8209325163</v>
      </c>
      <c r="X298"/>
      <c r="Y298"/>
      <c r="Z298"/>
      <c r="AA298"/>
      <c r="AB298"/>
    </row>
    <row r="299" spans="1:28" s="7" customFormat="1" ht="12.75">
      <c r="A299" s="446" t="s">
        <v>185</v>
      </c>
      <c r="B299" s="453" t="s">
        <v>345</v>
      </c>
      <c r="C299" s="447" t="s">
        <v>249</v>
      </c>
      <c r="D299" s="364"/>
      <c r="E299" s="448" t="s">
        <v>249</v>
      </c>
      <c r="F299" s="367"/>
      <c r="G299" s="449">
        <v>7197.9</v>
      </c>
      <c r="H299" s="449">
        <v>7197.9</v>
      </c>
      <c r="I299" s="449">
        <v>7197.9</v>
      </c>
      <c r="J299" s="449"/>
      <c r="K299" s="450">
        <v>2</v>
      </c>
      <c r="L299" s="450">
        <v>2</v>
      </c>
      <c r="M299" s="450">
        <v>2</v>
      </c>
      <c r="N299" s="369"/>
      <c r="O299" s="451" t="s">
        <v>250</v>
      </c>
      <c r="P299" s="48"/>
      <c r="Q299" s="452" t="s">
        <v>251</v>
      </c>
      <c r="R299" s="202"/>
      <c r="S299" s="454">
        <v>9304.052593913195</v>
      </c>
      <c r="T299" s="454">
        <v>8517.789816286731</v>
      </c>
      <c r="U299" s="454">
        <v>9437.549018252641</v>
      </c>
      <c r="V299" s="50">
        <f t="shared" si="4"/>
        <v>27259.391428452567</v>
      </c>
      <c r="X299"/>
      <c r="Y299"/>
      <c r="Z299"/>
      <c r="AA299"/>
      <c r="AB299"/>
    </row>
    <row r="300" spans="1:28" s="7" customFormat="1" ht="12.75">
      <c r="A300" s="446" t="s">
        <v>185</v>
      </c>
      <c r="B300" s="453" t="s">
        <v>345</v>
      </c>
      <c r="C300" s="447" t="s">
        <v>252</v>
      </c>
      <c r="D300" s="364"/>
      <c r="E300" s="448" t="s">
        <v>252</v>
      </c>
      <c r="F300" s="367"/>
      <c r="G300" s="449">
        <v>233484.82</v>
      </c>
      <c r="H300" s="449">
        <v>233781.28</v>
      </c>
      <c r="I300" s="449">
        <v>233781.28</v>
      </c>
      <c r="J300" s="449"/>
      <c r="K300" s="450">
        <v>26</v>
      </c>
      <c r="L300" s="450">
        <v>26</v>
      </c>
      <c r="M300" s="450">
        <v>26</v>
      </c>
      <c r="N300" s="369"/>
      <c r="O300" s="451" t="s">
        <v>252</v>
      </c>
      <c r="P300" s="48"/>
      <c r="Q300" s="452" t="s">
        <v>251</v>
      </c>
      <c r="R300" s="202"/>
      <c r="S300" s="454">
        <v>301804.00466252037</v>
      </c>
      <c r="T300" s="454">
        <v>276650.1071176978</v>
      </c>
      <c r="U300" s="454">
        <v>306393.485732764</v>
      </c>
      <c r="V300" s="50">
        <f t="shared" si="4"/>
        <v>884847.5975129821</v>
      </c>
      <c r="X300"/>
      <c r="Y300"/>
      <c r="Z300"/>
      <c r="AA300"/>
      <c r="AB300"/>
    </row>
    <row r="301" spans="1:28" s="7" customFormat="1" ht="12.75">
      <c r="A301" s="446" t="s">
        <v>185</v>
      </c>
      <c r="B301" s="453" t="s">
        <v>345</v>
      </c>
      <c r="C301" s="447" t="s">
        <v>253</v>
      </c>
      <c r="D301" s="364"/>
      <c r="E301" s="448" t="s">
        <v>253</v>
      </c>
      <c r="F301" s="367"/>
      <c r="G301" s="449">
        <v>20247.24</v>
      </c>
      <c r="H301" s="449">
        <v>20247.24</v>
      </c>
      <c r="I301" s="449">
        <v>20247.24</v>
      </c>
      <c r="J301" s="449"/>
      <c r="K301" s="450">
        <v>2</v>
      </c>
      <c r="L301" s="450">
        <v>2</v>
      </c>
      <c r="M301" s="450">
        <v>2</v>
      </c>
      <c r="N301" s="369"/>
      <c r="O301" s="451" t="s">
        <v>253</v>
      </c>
      <c r="P301" s="48"/>
      <c r="Q301" s="452" t="s">
        <v>251</v>
      </c>
      <c r="R301" s="202"/>
      <c r="S301" s="454">
        <v>26171.71478369844</v>
      </c>
      <c r="T301" s="454">
        <v>23960.00704093046</v>
      </c>
      <c r="U301" s="454">
        <v>26547.23182932878</v>
      </c>
      <c r="V301" s="50">
        <f t="shared" si="4"/>
        <v>76678.95365395768</v>
      </c>
      <c r="X301"/>
      <c r="Y301"/>
      <c r="Z301"/>
      <c r="AA301"/>
      <c r="AB301"/>
    </row>
    <row r="302" spans="1:28" s="7" customFormat="1" ht="12.75">
      <c r="A302" s="446" t="s">
        <v>185</v>
      </c>
      <c r="B302" s="453" t="s">
        <v>346</v>
      </c>
      <c r="C302" s="447" t="s">
        <v>249</v>
      </c>
      <c r="D302" s="364"/>
      <c r="E302" s="448" t="s">
        <v>249</v>
      </c>
      <c r="F302" s="367"/>
      <c r="G302" s="449">
        <v>61272.08</v>
      </c>
      <c r="H302" s="449">
        <v>64472.15</v>
      </c>
      <c r="I302" s="449">
        <v>75288.83</v>
      </c>
      <c r="J302" s="449"/>
      <c r="K302" s="450">
        <v>13</v>
      </c>
      <c r="L302" s="450">
        <v>13</v>
      </c>
      <c r="M302" s="450">
        <v>14</v>
      </c>
      <c r="N302" s="369"/>
      <c r="O302" s="451" t="s">
        <v>250</v>
      </c>
      <c r="P302" s="48"/>
      <c r="Q302" s="452" t="s">
        <v>251</v>
      </c>
      <c r="R302" s="202"/>
      <c r="S302" s="454">
        <v>78443.39176221687</v>
      </c>
      <c r="T302" s="454">
        <v>76294.5057175163</v>
      </c>
      <c r="U302" s="454">
        <v>87605.65262998008</v>
      </c>
      <c r="V302" s="50">
        <f t="shared" si="4"/>
        <v>242343.55010971322</v>
      </c>
      <c r="X302"/>
      <c r="Y302"/>
      <c r="Z302"/>
      <c r="AA302"/>
      <c r="AB302"/>
    </row>
    <row r="303" spans="1:28" s="7" customFormat="1" ht="12.75">
      <c r="A303" s="446" t="s">
        <v>185</v>
      </c>
      <c r="B303" s="453" t="s">
        <v>346</v>
      </c>
      <c r="C303" s="447" t="s">
        <v>252</v>
      </c>
      <c r="D303" s="364"/>
      <c r="E303" s="448" t="s">
        <v>252</v>
      </c>
      <c r="F303" s="367"/>
      <c r="G303" s="449">
        <v>398069.65</v>
      </c>
      <c r="H303" s="449">
        <v>398336.46</v>
      </c>
      <c r="I303" s="449">
        <v>398614.16</v>
      </c>
      <c r="J303" s="449"/>
      <c r="K303" s="450">
        <v>50</v>
      </c>
      <c r="L303" s="450">
        <v>50</v>
      </c>
      <c r="M303" s="450">
        <v>50</v>
      </c>
      <c r="N303" s="369"/>
      <c r="O303" s="451" t="s">
        <v>252</v>
      </c>
      <c r="P303" s="48"/>
      <c r="Q303" s="452" t="s">
        <v>251</v>
      </c>
      <c r="R303" s="202"/>
      <c r="S303" s="454">
        <v>514547.43183992803</v>
      </c>
      <c r="T303" s="454">
        <v>471380.0195117613</v>
      </c>
      <c r="U303" s="454">
        <v>522284.8504855818</v>
      </c>
      <c r="V303" s="50">
        <f t="shared" si="4"/>
        <v>1508212.301837271</v>
      </c>
      <c r="X303"/>
      <c r="Y303"/>
      <c r="Z303"/>
      <c r="AA303"/>
      <c r="AB303"/>
    </row>
    <row r="304" spans="1:28" s="7" customFormat="1" ht="12.75">
      <c r="A304" s="446" t="s">
        <v>185</v>
      </c>
      <c r="B304" s="453" t="s">
        <v>346</v>
      </c>
      <c r="C304" s="447" t="s">
        <v>253</v>
      </c>
      <c r="D304" s="364"/>
      <c r="E304" s="448" t="s">
        <v>253</v>
      </c>
      <c r="F304" s="367"/>
      <c r="G304" s="449">
        <v>56288.6</v>
      </c>
      <c r="H304" s="449">
        <v>56288.6</v>
      </c>
      <c r="I304" s="449">
        <v>56288.6</v>
      </c>
      <c r="J304" s="449"/>
      <c r="K304" s="450">
        <v>4</v>
      </c>
      <c r="L304" s="450">
        <v>4</v>
      </c>
      <c r="M304" s="450">
        <v>4</v>
      </c>
      <c r="N304" s="369"/>
      <c r="O304" s="451" t="s">
        <v>253</v>
      </c>
      <c r="P304" s="48"/>
      <c r="Q304" s="452" t="s">
        <v>251</v>
      </c>
      <c r="R304" s="202"/>
      <c r="S304" s="454">
        <v>72759.01232828217</v>
      </c>
      <c r="T304" s="454">
        <v>66610.32576904893</v>
      </c>
      <c r="U304" s="454">
        <v>73802.97332122085</v>
      </c>
      <c r="V304" s="50">
        <f t="shared" si="4"/>
        <v>213172.31141855195</v>
      </c>
      <c r="X304"/>
      <c r="Y304"/>
      <c r="Z304"/>
      <c r="AA304"/>
      <c r="AB304"/>
    </row>
    <row r="305" spans="1:28" s="7" customFormat="1" ht="12.75">
      <c r="A305" s="446" t="s">
        <v>185</v>
      </c>
      <c r="B305" s="453" t="s">
        <v>346</v>
      </c>
      <c r="C305" s="447" t="s">
        <v>254</v>
      </c>
      <c r="D305" s="364"/>
      <c r="E305" s="448" t="s">
        <v>254</v>
      </c>
      <c r="F305" s="367"/>
      <c r="G305" s="449">
        <v>49348.9</v>
      </c>
      <c r="H305" s="449">
        <v>49348.9</v>
      </c>
      <c r="I305" s="449">
        <v>49348.9</v>
      </c>
      <c r="J305" s="449"/>
      <c r="K305" s="450">
        <v>6</v>
      </c>
      <c r="L305" s="450">
        <v>6</v>
      </c>
      <c r="M305" s="450">
        <v>6</v>
      </c>
      <c r="N305" s="369"/>
      <c r="O305" s="451" t="s">
        <v>254</v>
      </c>
      <c r="P305" s="48"/>
      <c r="Q305" s="452" t="s">
        <v>251</v>
      </c>
      <c r="R305" s="202"/>
      <c r="S305" s="454">
        <v>63788.71074226689</v>
      </c>
      <c r="T305" s="454">
        <v>58398.082477521544</v>
      </c>
      <c r="U305" s="454">
        <v>64703.964037684294</v>
      </c>
      <c r="V305" s="50">
        <f t="shared" si="4"/>
        <v>186890.75725747272</v>
      </c>
      <c r="X305"/>
      <c r="Y305"/>
      <c r="Z305"/>
      <c r="AA305"/>
      <c r="AB305"/>
    </row>
    <row r="306" spans="1:28" s="7" customFormat="1" ht="12.75">
      <c r="A306" s="446" t="s">
        <v>185</v>
      </c>
      <c r="B306" s="453" t="s">
        <v>347</v>
      </c>
      <c r="C306" s="447" t="s">
        <v>249</v>
      </c>
      <c r="D306" s="364"/>
      <c r="E306" s="448" t="s">
        <v>249</v>
      </c>
      <c r="F306" s="367"/>
      <c r="G306" s="449">
        <v>101170.82</v>
      </c>
      <c r="H306" s="449">
        <v>97398.09</v>
      </c>
      <c r="I306" s="449">
        <v>97399.44</v>
      </c>
      <c r="J306" s="449"/>
      <c r="K306" s="450">
        <v>22</v>
      </c>
      <c r="L306" s="450">
        <v>22</v>
      </c>
      <c r="M306" s="450">
        <v>22</v>
      </c>
      <c r="N306" s="369"/>
      <c r="O306" s="451" t="s">
        <v>250</v>
      </c>
      <c r="P306" s="48"/>
      <c r="Q306" s="452" t="s">
        <v>251</v>
      </c>
      <c r="R306" s="202"/>
      <c r="S306" s="454">
        <v>130774.06330309187</v>
      </c>
      <c r="T306" s="454">
        <v>115258.12516536469</v>
      </c>
      <c r="U306" s="454">
        <v>129353.2748429567</v>
      </c>
      <c r="V306" s="50">
        <f t="shared" si="4"/>
        <v>375385.46331141324</v>
      </c>
      <c r="X306"/>
      <c r="Y306"/>
      <c r="Z306"/>
      <c r="AA306"/>
      <c r="AB306"/>
    </row>
    <row r="307" spans="1:28" s="7" customFormat="1" ht="12.75">
      <c r="A307" s="446" t="s">
        <v>185</v>
      </c>
      <c r="B307" s="453" t="s">
        <v>347</v>
      </c>
      <c r="C307" s="447" t="s">
        <v>252</v>
      </c>
      <c r="D307" s="364"/>
      <c r="E307" s="448" t="s">
        <v>252</v>
      </c>
      <c r="F307" s="367"/>
      <c r="G307" s="449">
        <v>278062.89</v>
      </c>
      <c r="H307" s="449">
        <v>278062.9</v>
      </c>
      <c r="I307" s="449">
        <v>278410.46</v>
      </c>
      <c r="J307" s="449"/>
      <c r="K307" s="450">
        <v>32</v>
      </c>
      <c r="L307" s="450">
        <v>32</v>
      </c>
      <c r="M307" s="450">
        <v>32</v>
      </c>
      <c r="N307" s="369"/>
      <c r="O307" s="451" t="s">
        <v>252</v>
      </c>
      <c r="P307" s="48"/>
      <c r="Q307" s="452" t="s">
        <v>251</v>
      </c>
      <c r="R307" s="202"/>
      <c r="S307" s="454">
        <v>359425.9093590491</v>
      </c>
      <c r="T307" s="454">
        <v>329051.71479280846</v>
      </c>
      <c r="U307" s="454">
        <v>364734.9350451169</v>
      </c>
      <c r="V307" s="50">
        <f aca="true" t="shared" si="5" ref="V307:V370">S307+T307+U307</f>
        <v>1053212.5591969744</v>
      </c>
      <c r="X307"/>
      <c r="Y307"/>
      <c r="Z307"/>
      <c r="AA307"/>
      <c r="AB307"/>
    </row>
    <row r="308" spans="1:28" s="7" customFormat="1" ht="12.75">
      <c r="A308" s="446" t="s">
        <v>185</v>
      </c>
      <c r="B308" s="453" t="s">
        <v>347</v>
      </c>
      <c r="C308" s="447" t="s">
        <v>253</v>
      </c>
      <c r="D308" s="364"/>
      <c r="E308" s="448" t="s">
        <v>253</v>
      </c>
      <c r="F308" s="367"/>
      <c r="G308" s="449">
        <v>43200.74</v>
      </c>
      <c r="H308" s="449">
        <v>43200.74</v>
      </c>
      <c r="I308" s="449">
        <v>43535.62</v>
      </c>
      <c r="J308" s="449"/>
      <c r="K308" s="450">
        <v>4</v>
      </c>
      <c r="L308" s="450">
        <v>4</v>
      </c>
      <c r="M308" s="450">
        <v>4</v>
      </c>
      <c r="N308" s="369"/>
      <c r="O308" s="451" t="s">
        <v>253</v>
      </c>
      <c r="P308" s="48"/>
      <c r="Q308" s="452" t="s">
        <v>251</v>
      </c>
      <c r="R308" s="202"/>
      <c r="S308" s="454">
        <v>55841.55893468505</v>
      </c>
      <c r="T308" s="454">
        <v>51122.52507370911</v>
      </c>
      <c r="U308" s="454">
        <v>56789.14454399178</v>
      </c>
      <c r="V308" s="50">
        <f t="shared" si="5"/>
        <v>163753.22855238593</v>
      </c>
      <c r="X308"/>
      <c r="Y308"/>
      <c r="Z308"/>
      <c r="AA308"/>
      <c r="AB308"/>
    </row>
    <row r="309" spans="1:28" s="7" customFormat="1" ht="12.75">
      <c r="A309" s="446" t="s">
        <v>185</v>
      </c>
      <c r="B309" s="453" t="s">
        <v>348</v>
      </c>
      <c r="C309" s="447" t="s">
        <v>249</v>
      </c>
      <c r="D309" s="364"/>
      <c r="E309" s="448" t="s">
        <v>249</v>
      </c>
      <c r="F309" s="367"/>
      <c r="G309" s="449">
        <v>25805.92</v>
      </c>
      <c r="H309" s="449">
        <v>22047.92</v>
      </c>
      <c r="I309" s="449">
        <v>22046.57</v>
      </c>
      <c r="J309" s="449"/>
      <c r="K309" s="450">
        <v>6</v>
      </c>
      <c r="L309" s="450">
        <v>6</v>
      </c>
      <c r="M309" s="450">
        <v>6</v>
      </c>
      <c r="N309" s="369"/>
      <c r="O309" s="451" t="s">
        <v>250</v>
      </c>
      <c r="P309" s="48"/>
      <c r="Q309" s="452" t="s">
        <v>251</v>
      </c>
      <c r="R309" s="202"/>
      <c r="S309" s="454">
        <v>33356.90088974789</v>
      </c>
      <c r="T309" s="454">
        <v>26090.880457675787</v>
      </c>
      <c r="U309" s="454">
        <v>30550.046808604227</v>
      </c>
      <c r="V309" s="50">
        <f t="shared" si="5"/>
        <v>89997.8281560279</v>
      </c>
      <c r="X309"/>
      <c r="Y309"/>
      <c r="Z309"/>
      <c r="AA309"/>
      <c r="AB309"/>
    </row>
    <row r="310" spans="1:28" s="7" customFormat="1" ht="12.75">
      <c r="A310" s="446" t="s">
        <v>185</v>
      </c>
      <c r="B310" s="453" t="s">
        <v>348</v>
      </c>
      <c r="C310" s="447" t="s">
        <v>252</v>
      </c>
      <c r="D310" s="364"/>
      <c r="E310" s="448" t="s">
        <v>252</v>
      </c>
      <c r="F310" s="367"/>
      <c r="G310" s="449">
        <v>69025.42</v>
      </c>
      <c r="H310" s="449">
        <v>69416.08</v>
      </c>
      <c r="I310" s="449">
        <v>69416.08</v>
      </c>
      <c r="J310" s="449"/>
      <c r="K310" s="450">
        <v>6</v>
      </c>
      <c r="L310" s="450">
        <v>6</v>
      </c>
      <c r="M310" s="450">
        <v>6</v>
      </c>
      <c r="N310" s="369"/>
      <c r="O310" s="451" t="s">
        <v>252</v>
      </c>
      <c r="P310" s="48"/>
      <c r="Q310" s="452" t="s">
        <v>251</v>
      </c>
      <c r="R310" s="202"/>
      <c r="S310" s="454">
        <v>89222.7091230703</v>
      </c>
      <c r="T310" s="454">
        <v>82145.01164374957</v>
      </c>
      <c r="U310" s="454">
        <v>90844.37127798246</v>
      </c>
      <c r="V310" s="50">
        <f t="shared" si="5"/>
        <v>262212.0920448023</v>
      </c>
      <c r="X310"/>
      <c r="Y310"/>
      <c r="Z310"/>
      <c r="AA310"/>
      <c r="AB310"/>
    </row>
    <row r="311" spans="1:28" s="7" customFormat="1" ht="12.75">
      <c r="A311" s="446" t="s">
        <v>185</v>
      </c>
      <c r="B311" s="453" t="s">
        <v>348</v>
      </c>
      <c r="C311" s="447" t="s">
        <v>253</v>
      </c>
      <c r="D311" s="364"/>
      <c r="E311" s="448" t="s">
        <v>253</v>
      </c>
      <c r="F311" s="367"/>
      <c r="G311" s="449">
        <v>31211.74</v>
      </c>
      <c r="H311" s="449">
        <v>31211.74</v>
      </c>
      <c r="I311" s="449">
        <v>31211.74</v>
      </c>
      <c r="J311" s="449"/>
      <c r="K311" s="450">
        <v>2</v>
      </c>
      <c r="L311" s="450">
        <v>2</v>
      </c>
      <c r="M311" s="450">
        <v>2</v>
      </c>
      <c r="N311" s="369"/>
      <c r="O311" s="451" t="s">
        <v>253</v>
      </c>
      <c r="P311" s="48"/>
      <c r="Q311" s="452" t="s">
        <v>251</v>
      </c>
      <c r="R311" s="202"/>
      <c r="S311" s="454">
        <v>40344.499160525185</v>
      </c>
      <c r="T311" s="454">
        <v>36935.083999581715</v>
      </c>
      <c r="U311" s="454">
        <v>40923.37017671219</v>
      </c>
      <c r="V311" s="50">
        <f t="shared" si="5"/>
        <v>118202.9533368191</v>
      </c>
      <c r="X311"/>
      <c r="Y311"/>
      <c r="Z311"/>
      <c r="AA311"/>
      <c r="AB311"/>
    </row>
    <row r="312" spans="1:28" s="7" customFormat="1" ht="12.75">
      <c r="A312" s="446" t="s">
        <v>185</v>
      </c>
      <c r="B312" s="453" t="s">
        <v>349</v>
      </c>
      <c r="C312" s="447" t="s">
        <v>249</v>
      </c>
      <c r="D312" s="364"/>
      <c r="E312" s="448" t="s">
        <v>249</v>
      </c>
      <c r="F312" s="367"/>
      <c r="G312" s="449">
        <v>13456.5</v>
      </c>
      <c r="H312" s="449">
        <v>13456.5</v>
      </c>
      <c r="I312" s="449">
        <v>13532.42</v>
      </c>
      <c r="J312" s="449"/>
      <c r="K312" s="450">
        <v>2</v>
      </c>
      <c r="L312" s="450">
        <v>2</v>
      </c>
      <c r="M312" s="450">
        <v>2</v>
      </c>
      <c r="N312" s="369"/>
      <c r="O312" s="451" t="s">
        <v>250</v>
      </c>
      <c r="P312" s="48"/>
      <c r="Q312" s="452" t="s">
        <v>251</v>
      </c>
      <c r="R312" s="202"/>
      <c r="S312" s="454">
        <v>17393.959867460355</v>
      </c>
      <c r="T312" s="454">
        <v>15924.038770038816</v>
      </c>
      <c r="U312" s="454">
        <v>17676.712828918422</v>
      </c>
      <c r="V312" s="50">
        <f t="shared" si="5"/>
        <v>50994.71146641759</v>
      </c>
      <c r="X312"/>
      <c r="Y312"/>
      <c r="Z312"/>
      <c r="AA312"/>
      <c r="AB312"/>
    </row>
    <row r="313" spans="1:28" s="7" customFormat="1" ht="12.75">
      <c r="A313" s="446" t="s">
        <v>185</v>
      </c>
      <c r="B313" s="453" t="s">
        <v>349</v>
      </c>
      <c r="C313" s="447" t="s">
        <v>253</v>
      </c>
      <c r="D313" s="364"/>
      <c r="E313" s="448" t="s">
        <v>253</v>
      </c>
      <c r="F313" s="367"/>
      <c r="G313" s="449">
        <v>6251.14</v>
      </c>
      <c r="H313" s="449">
        <v>6251.14</v>
      </c>
      <c r="I313" s="449">
        <v>6251.14</v>
      </c>
      <c r="J313" s="449"/>
      <c r="K313" s="450">
        <v>2</v>
      </c>
      <c r="L313" s="450">
        <v>2</v>
      </c>
      <c r="M313" s="450">
        <v>2</v>
      </c>
      <c r="N313" s="369"/>
      <c r="O313" s="451" t="s">
        <v>253</v>
      </c>
      <c r="P313" s="48"/>
      <c r="Q313" s="452" t="s">
        <v>251</v>
      </c>
      <c r="R313" s="202"/>
      <c r="S313" s="454">
        <v>8080.264428779857</v>
      </c>
      <c r="T313" s="454">
        <v>7397.421002262137</v>
      </c>
      <c r="U313" s="454">
        <v>8196.201693543924</v>
      </c>
      <c r="V313" s="50">
        <f t="shared" si="5"/>
        <v>23673.88712458592</v>
      </c>
      <c r="X313"/>
      <c r="Y313"/>
      <c r="Z313"/>
      <c r="AA313"/>
      <c r="AB313"/>
    </row>
    <row r="314" spans="1:28" s="7" customFormat="1" ht="12.75">
      <c r="A314" s="446" t="s">
        <v>185</v>
      </c>
      <c r="B314" s="453" t="s">
        <v>349</v>
      </c>
      <c r="C314" s="447" t="s">
        <v>255</v>
      </c>
      <c r="D314" s="364"/>
      <c r="E314" s="448" t="s">
        <v>255</v>
      </c>
      <c r="F314" s="367"/>
      <c r="G314" s="449">
        <v>69183.2</v>
      </c>
      <c r="H314" s="449">
        <v>69183.2</v>
      </c>
      <c r="I314" s="449">
        <v>69183.2</v>
      </c>
      <c r="J314" s="449"/>
      <c r="K314" s="450">
        <v>4</v>
      </c>
      <c r="L314" s="450">
        <v>4</v>
      </c>
      <c r="M314" s="450">
        <v>4</v>
      </c>
      <c r="N314" s="369"/>
      <c r="O314" s="451" t="s">
        <v>252</v>
      </c>
      <c r="P314" s="48"/>
      <c r="Q314" s="452" t="s">
        <v>251</v>
      </c>
      <c r="R314" s="202"/>
      <c r="S314" s="454">
        <v>89426.65658250535</v>
      </c>
      <c r="T314" s="454">
        <v>81869.42808570947</v>
      </c>
      <c r="U314" s="454">
        <v>90709.76829902835</v>
      </c>
      <c r="V314" s="50">
        <f t="shared" si="5"/>
        <v>262005.85296724318</v>
      </c>
      <c r="X314"/>
      <c r="Y314"/>
      <c r="Z314"/>
      <c r="AA314"/>
      <c r="AB314"/>
    </row>
    <row r="315" spans="1:28" s="7" customFormat="1" ht="12.75">
      <c r="A315" s="446" t="s">
        <v>185</v>
      </c>
      <c r="B315" s="453" t="s">
        <v>350</v>
      </c>
      <c r="C315" s="447" t="s">
        <v>249</v>
      </c>
      <c r="D315" s="364"/>
      <c r="E315" s="448" t="s">
        <v>249</v>
      </c>
      <c r="F315" s="367"/>
      <c r="G315" s="449">
        <v>16032.72</v>
      </c>
      <c r="H315" s="449">
        <v>16032.72</v>
      </c>
      <c r="I315" s="449">
        <v>16107.46</v>
      </c>
      <c r="J315" s="449"/>
      <c r="K315" s="450">
        <v>4</v>
      </c>
      <c r="L315" s="450">
        <v>4</v>
      </c>
      <c r="M315" s="450">
        <v>4</v>
      </c>
      <c r="N315" s="369"/>
      <c r="O315" s="451" t="s">
        <v>250</v>
      </c>
      <c r="P315" s="48"/>
      <c r="Q315" s="452" t="s">
        <v>251</v>
      </c>
      <c r="R315" s="202"/>
      <c r="S315" s="454">
        <v>20723.998680654626</v>
      </c>
      <c r="T315" s="454">
        <v>18972.66413028475</v>
      </c>
      <c r="U315" s="454">
        <v>21054.015990839118</v>
      </c>
      <c r="V315" s="50">
        <f t="shared" si="5"/>
        <v>60750.6788017785</v>
      </c>
      <c r="X315"/>
      <c r="Y315"/>
      <c r="Z315"/>
      <c r="AA315"/>
      <c r="AB315"/>
    </row>
    <row r="316" spans="1:28" s="7" customFormat="1" ht="12.75">
      <c r="A316" s="446" t="s">
        <v>185</v>
      </c>
      <c r="B316" s="453" t="s">
        <v>350</v>
      </c>
      <c r="C316" s="447" t="s">
        <v>252</v>
      </c>
      <c r="D316" s="364"/>
      <c r="E316" s="448" t="s">
        <v>252</v>
      </c>
      <c r="F316" s="367"/>
      <c r="G316" s="449">
        <v>32375.34</v>
      </c>
      <c r="H316" s="449">
        <v>32864.58</v>
      </c>
      <c r="I316" s="449">
        <v>32864.58</v>
      </c>
      <c r="J316" s="449"/>
      <c r="K316" s="450">
        <v>2</v>
      </c>
      <c r="L316" s="450">
        <v>2</v>
      </c>
      <c r="M316" s="450">
        <v>2</v>
      </c>
      <c r="N316" s="369"/>
      <c r="O316" s="451" t="s">
        <v>252</v>
      </c>
      <c r="P316" s="48"/>
      <c r="Q316" s="452" t="s">
        <v>251</v>
      </c>
      <c r="R316" s="202"/>
      <c r="S316" s="454">
        <v>41848.57612717898</v>
      </c>
      <c r="T316" s="454">
        <v>38891.0077717863</v>
      </c>
      <c r="U316" s="454">
        <v>42876.67364375565</v>
      </c>
      <c r="V316" s="50">
        <f t="shared" si="5"/>
        <v>123616.25754272094</v>
      </c>
      <c r="X316"/>
      <c r="Y316"/>
      <c r="Z316"/>
      <c r="AA316"/>
      <c r="AB316"/>
    </row>
    <row r="317" spans="1:28" s="7" customFormat="1" ht="12.75">
      <c r="A317" s="446" t="s">
        <v>185</v>
      </c>
      <c r="B317" s="453" t="s">
        <v>350</v>
      </c>
      <c r="C317" s="447" t="s">
        <v>253</v>
      </c>
      <c r="D317" s="364"/>
      <c r="E317" s="448" t="s">
        <v>253</v>
      </c>
      <c r="F317" s="367"/>
      <c r="G317" s="449">
        <v>89574.8</v>
      </c>
      <c r="H317" s="449">
        <v>89574.8</v>
      </c>
      <c r="I317" s="449">
        <v>89574.8</v>
      </c>
      <c r="J317" s="449"/>
      <c r="K317" s="450">
        <v>4</v>
      </c>
      <c r="L317" s="450">
        <v>4</v>
      </c>
      <c r="M317" s="450">
        <v>4</v>
      </c>
      <c r="N317" s="369"/>
      <c r="O317" s="451" t="s">
        <v>253</v>
      </c>
      <c r="P317" s="48"/>
      <c r="Q317" s="452" t="s">
        <v>251</v>
      </c>
      <c r="R317" s="202"/>
      <c r="S317" s="454">
        <v>115784.97204591002</v>
      </c>
      <c r="T317" s="454">
        <v>106000.26663831405</v>
      </c>
      <c r="U317" s="454">
        <v>117446.27819227507</v>
      </c>
      <c r="V317" s="50">
        <f t="shared" si="5"/>
        <v>339231.51687649917</v>
      </c>
      <c r="X317"/>
      <c r="Y317"/>
      <c r="Z317"/>
      <c r="AA317"/>
      <c r="AB317"/>
    </row>
    <row r="318" spans="1:28" s="7" customFormat="1" ht="12.75">
      <c r="A318" s="446" t="s">
        <v>185</v>
      </c>
      <c r="B318" s="453" t="s">
        <v>351</v>
      </c>
      <c r="C318" s="447" t="s">
        <v>249</v>
      </c>
      <c r="D318" s="364"/>
      <c r="E318" s="448" t="s">
        <v>249</v>
      </c>
      <c r="F318" s="367"/>
      <c r="G318" s="449">
        <v>31888.52</v>
      </c>
      <c r="H318" s="449">
        <v>24372.52</v>
      </c>
      <c r="I318" s="449">
        <v>24372.52</v>
      </c>
      <c r="J318" s="449"/>
      <c r="K318" s="450">
        <v>6</v>
      </c>
      <c r="L318" s="450">
        <v>6</v>
      </c>
      <c r="M318" s="450">
        <v>6</v>
      </c>
      <c r="N318" s="369"/>
      <c r="O318" s="451" t="s">
        <v>250</v>
      </c>
      <c r="P318" s="48"/>
      <c r="Q318" s="452" t="s">
        <v>251</v>
      </c>
      <c r="R318" s="202"/>
      <c r="S318" s="454">
        <v>41219.30941275272</v>
      </c>
      <c r="T318" s="454">
        <v>28841.74587772054</v>
      </c>
      <c r="U318" s="454">
        <v>35240.981166553924</v>
      </c>
      <c r="V318" s="50">
        <f t="shared" si="5"/>
        <v>105302.03645702719</v>
      </c>
      <c r="X318"/>
      <c r="Y318"/>
      <c r="Z318"/>
      <c r="AA318"/>
      <c r="AB318"/>
    </row>
    <row r="319" spans="1:28" s="7" customFormat="1" ht="12.75">
      <c r="A319" s="446" t="s">
        <v>185</v>
      </c>
      <c r="B319" s="453" t="s">
        <v>351</v>
      </c>
      <c r="C319" s="447" t="s">
        <v>252</v>
      </c>
      <c r="D319" s="364"/>
      <c r="E319" s="448" t="s">
        <v>252</v>
      </c>
      <c r="F319" s="367"/>
      <c r="G319" s="449">
        <v>44480.72</v>
      </c>
      <c r="H319" s="449">
        <v>44480.72</v>
      </c>
      <c r="I319" s="449">
        <v>44480.72</v>
      </c>
      <c r="J319" s="449"/>
      <c r="K319" s="450">
        <v>6</v>
      </c>
      <c r="L319" s="450">
        <v>6</v>
      </c>
      <c r="M319" s="450">
        <v>6</v>
      </c>
      <c r="N319" s="369"/>
      <c r="O319" s="451" t="s">
        <v>252</v>
      </c>
      <c r="P319" s="48"/>
      <c r="Q319" s="452" t="s">
        <v>251</v>
      </c>
      <c r="R319" s="202"/>
      <c r="S319" s="454">
        <v>57496.06945013498</v>
      </c>
      <c r="T319" s="454">
        <v>52637.21694342815</v>
      </c>
      <c r="U319" s="454">
        <v>58321.034658326826</v>
      </c>
      <c r="V319" s="50">
        <f t="shared" si="5"/>
        <v>168454.32105188997</v>
      </c>
      <c r="X319"/>
      <c r="Y319"/>
      <c r="Z319"/>
      <c r="AA319"/>
      <c r="AB319"/>
    </row>
    <row r="320" spans="1:28" s="7" customFormat="1" ht="12.75">
      <c r="A320" s="446" t="s">
        <v>185</v>
      </c>
      <c r="B320" s="453" t="s">
        <v>351</v>
      </c>
      <c r="C320" s="447" t="s">
        <v>253</v>
      </c>
      <c r="D320" s="364"/>
      <c r="E320" s="448" t="s">
        <v>253</v>
      </c>
      <c r="F320" s="367"/>
      <c r="G320" s="449">
        <v>39834.74</v>
      </c>
      <c r="H320" s="449">
        <v>40083.36</v>
      </c>
      <c r="I320" s="449">
        <v>40083.36</v>
      </c>
      <c r="J320" s="449"/>
      <c r="K320" s="450">
        <v>2</v>
      </c>
      <c r="L320" s="450">
        <v>2</v>
      </c>
      <c r="M320" s="450">
        <v>2</v>
      </c>
      <c r="N320" s="369"/>
      <c r="O320" s="451" t="s">
        <v>253</v>
      </c>
      <c r="P320" s="48"/>
      <c r="Q320" s="452" t="s">
        <v>251</v>
      </c>
      <c r="R320" s="202"/>
      <c r="S320" s="454">
        <v>51490.64533056276</v>
      </c>
      <c r="T320" s="454">
        <v>47433.506385272776</v>
      </c>
      <c r="U320" s="454">
        <v>52446.76276005889</v>
      </c>
      <c r="V320" s="50">
        <f t="shared" si="5"/>
        <v>151370.91447589442</v>
      </c>
      <c r="X320"/>
      <c r="Y320"/>
      <c r="Z320"/>
      <c r="AA320"/>
      <c r="AB320"/>
    </row>
    <row r="321" spans="1:28" s="7" customFormat="1" ht="12.75">
      <c r="A321" s="446" t="s">
        <v>185</v>
      </c>
      <c r="B321" s="453" t="s">
        <v>352</v>
      </c>
      <c r="C321" s="447" t="s">
        <v>249</v>
      </c>
      <c r="D321" s="364"/>
      <c r="E321" s="448" t="s">
        <v>249</v>
      </c>
      <c r="F321" s="367"/>
      <c r="G321" s="449">
        <v>39757.44</v>
      </c>
      <c r="H321" s="449">
        <v>39852.94</v>
      </c>
      <c r="I321" s="449">
        <v>46213.81</v>
      </c>
      <c r="J321" s="449"/>
      <c r="K321" s="450">
        <v>8</v>
      </c>
      <c r="L321" s="450">
        <v>8</v>
      </c>
      <c r="M321" s="450">
        <v>10</v>
      </c>
      <c r="N321" s="369"/>
      <c r="O321" s="451" t="s">
        <v>250</v>
      </c>
      <c r="P321" s="48"/>
      <c r="Q321" s="452" t="s">
        <v>251</v>
      </c>
      <c r="R321" s="202"/>
      <c r="S321" s="454">
        <v>51390.72684523934</v>
      </c>
      <c r="T321" s="454">
        <v>47160.83392115563</v>
      </c>
      <c r="U321" s="454">
        <v>54991.59295567383</v>
      </c>
      <c r="V321" s="50">
        <f t="shared" si="5"/>
        <v>153543.15372206882</v>
      </c>
      <c r="X321"/>
      <c r="Y321"/>
      <c r="Z321"/>
      <c r="AA321"/>
      <c r="AB321"/>
    </row>
    <row r="322" spans="1:28" s="7" customFormat="1" ht="12.75">
      <c r="A322" s="446" t="s">
        <v>185</v>
      </c>
      <c r="B322" s="453" t="s">
        <v>352</v>
      </c>
      <c r="C322" s="447" t="s">
        <v>252</v>
      </c>
      <c r="D322" s="364"/>
      <c r="E322" s="448" t="s">
        <v>252</v>
      </c>
      <c r="F322" s="367"/>
      <c r="G322" s="449">
        <v>100963.78</v>
      </c>
      <c r="H322" s="449">
        <v>100963.78</v>
      </c>
      <c r="I322" s="449">
        <v>100963.78</v>
      </c>
      <c r="J322" s="449"/>
      <c r="K322" s="450">
        <v>10</v>
      </c>
      <c r="L322" s="450">
        <v>10</v>
      </c>
      <c r="M322" s="450">
        <v>10</v>
      </c>
      <c r="N322" s="369"/>
      <c r="O322" s="451" t="s">
        <v>252</v>
      </c>
      <c r="P322" s="48"/>
      <c r="Q322" s="452" t="s">
        <v>251</v>
      </c>
      <c r="R322" s="202"/>
      <c r="S322" s="454">
        <v>130506.4420456357</v>
      </c>
      <c r="T322" s="454">
        <v>119477.66113697243</v>
      </c>
      <c r="U322" s="454">
        <v>132378.97481460922</v>
      </c>
      <c r="V322" s="50">
        <f t="shared" si="5"/>
        <v>382363.07799721736</v>
      </c>
      <c r="X322"/>
      <c r="Y322"/>
      <c r="Z322"/>
      <c r="AA322"/>
      <c r="AB322"/>
    </row>
    <row r="323" spans="1:28" s="7" customFormat="1" ht="12.75">
      <c r="A323" s="446" t="s">
        <v>185</v>
      </c>
      <c r="B323" s="453" t="s">
        <v>352</v>
      </c>
      <c r="C323" s="447" t="s">
        <v>253</v>
      </c>
      <c r="D323" s="364"/>
      <c r="E323" s="448" t="s">
        <v>253</v>
      </c>
      <c r="F323" s="367"/>
      <c r="G323" s="449">
        <v>16404.9</v>
      </c>
      <c r="H323" s="449">
        <v>16404.9</v>
      </c>
      <c r="I323" s="449">
        <v>16404.9</v>
      </c>
      <c r="J323" s="449"/>
      <c r="K323" s="450">
        <v>2</v>
      </c>
      <c r="L323" s="450">
        <v>2</v>
      </c>
      <c r="M323" s="450">
        <v>2</v>
      </c>
      <c r="N323" s="369"/>
      <c r="O323" s="451" t="s">
        <v>253</v>
      </c>
      <c r="P323" s="48"/>
      <c r="Q323" s="452" t="s">
        <v>251</v>
      </c>
      <c r="R323" s="202"/>
      <c r="S323" s="454">
        <v>21205.080981659452</v>
      </c>
      <c r="T323" s="454">
        <v>19413.09134014118</v>
      </c>
      <c r="U323" s="454">
        <v>21509.335763143798</v>
      </c>
      <c r="V323" s="50">
        <f t="shared" si="5"/>
        <v>62127.508084944435</v>
      </c>
      <c r="X323"/>
      <c r="Y323"/>
      <c r="Z323"/>
      <c r="AA323"/>
      <c r="AB323"/>
    </row>
    <row r="324" spans="1:28" s="7" customFormat="1" ht="12.75">
      <c r="A324" s="446" t="s">
        <v>185</v>
      </c>
      <c r="B324" s="453" t="s">
        <v>353</v>
      </c>
      <c r="C324" s="447" t="s">
        <v>252</v>
      </c>
      <c r="D324" s="364"/>
      <c r="E324" s="448" t="s">
        <v>252</v>
      </c>
      <c r="F324" s="367"/>
      <c r="G324" s="449">
        <v>9719.52</v>
      </c>
      <c r="H324" s="449">
        <v>9719.52</v>
      </c>
      <c r="I324" s="449">
        <v>9719.52</v>
      </c>
      <c r="J324" s="449"/>
      <c r="K324" s="450">
        <v>2</v>
      </c>
      <c r="L324" s="450">
        <v>2</v>
      </c>
      <c r="M324" s="450">
        <v>2</v>
      </c>
      <c r="N324" s="369"/>
      <c r="O324" s="451" t="s">
        <v>252</v>
      </c>
      <c r="P324" s="48"/>
      <c r="Q324" s="452" t="s">
        <v>251</v>
      </c>
      <c r="R324" s="202"/>
      <c r="S324" s="454">
        <v>12563.515090177854</v>
      </c>
      <c r="T324" s="454">
        <v>11501.80309190114</v>
      </c>
      <c r="U324" s="454">
        <v>12743.77894023075</v>
      </c>
      <c r="V324" s="50">
        <f t="shared" si="5"/>
        <v>36809.097122309744</v>
      </c>
      <c r="X324"/>
      <c r="Y324"/>
      <c r="Z324"/>
      <c r="AA324"/>
      <c r="AB324"/>
    </row>
    <row r="325" spans="1:28" s="7" customFormat="1" ht="12.75">
      <c r="A325" s="446" t="s">
        <v>185</v>
      </c>
      <c r="B325" s="453" t="s">
        <v>353</v>
      </c>
      <c r="C325" s="447" t="s">
        <v>253</v>
      </c>
      <c r="D325" s="364"/>
      <c r="E325" s="448" t="s">
        <v>253</v>
      </c>
      <c r="F325" s="367"/>
      <c r="G325" s="449">
        <v>18026.76</v>
      </c>
      <c r="H325" s="449">
        <v>18026.76</v>
      </c>
      <c r="I325" s="449">
        <v>18026.76</v>
      </c>
      <c r="J325" s="449"/>
      <c r="K325" s="450">
        <v>2</v>
      </c>
      <c r="L325" s="450">
        <v>2</v>
      </c>
      <c r="M325" s="450">
        <v>2</v>
      </c>
      <c r="N325" s="369"/>
      <c r="O325" s="451" t="s">
        <v>253</v>
      </c>
      <c r="P325" s="48"/>
      <c r="Q325" s="452" t="s">
        <v>251</v>
      </c>
      <c r="R325" s="202"/>
      <c r="S325" s="454">
        <v>23301.507820037874</v>
      </c>
      <c r="T325" s="454">
        <v>21332.354262860692</v>
      </c>
      <c r="U325" s="454">
        <v>23635.842556895204</v>
      </c>
      <c r="V325" s="50">
        <f t="shared" si="5"/>
        <v>68269.70463979377</v>
      </c>
      <c r="X325"/>
      <c r="Y325"/>
      <c r="Z325"/>
      <c r="AA325"/>
      <c r="AB325"/>
    </row>
    <row r="326" spans="1:28" s="7" customFormat="1" ht="12.75">
      <c r="A326" s="446" t="s">
        <v>185</v>
      </c>
      <c r="B326" s="453" t="s">
        <v>354</v>
      </c>
      <c r="C326" s="447" t="s">
        <v>253</v>
      </c>
      <c r="D326" s="364"/>
      <c r="E326" s="448" t="s">
        <v>253</v>
      </c>
      <c r="F326" s="367"/>
      <c r="G326" s="449">
        <v>32248.86</v>
      </c>
      <c r="H326" s="449">
        <v>32248.86</v>
      </c>
      <c r="I326" s="449">
        <v>32248.86</v>
      </c>
      <c r="J326" s="449"/>
      <c r="K326" s="450">
        <v>2</v>
      </c>
      <c r="L326" s="450">
        <v>2</v>
      </c>
      <c r="M326" s="450">
        <v>2</v>
      </c>
      <c r="N326" s="369"/>
      <c r="O326" s="451" t="s">
        <v>253</v>
      </c>
      <c r="P326" s="48"/>
      <c r="Q326" s="452" t="s">
        <v>251</v>
      </c>
      <c r="R326" s="202"/>
      <c r="S326" s="454">
        <v>41685.087252357414</v>
      </c>
      <c r="T326" s="454">
        <v>38162.38226355694</v>
      </c>
      <c r="U326" s="454">
        <v>42283.19329704037</v>
      </c>
      <c r="V326" s="50">
        <f t="shared" si="5"/>
        <v>122130.66281295473</v>
      </c>
      <c r="X326"/>
      <c r="Y326"/>
      <c r="Z326"/>
      <c r="AA326"/>
      <c r="AB326"/>
    </row>
    <row r="327" spans="1:28" s="7" customFormat="1" ht="12.75">
      <c r="A327" s="446" t="s">
        <v>185</v>
      </c>
      <c r="B327" s="453" t="s">
        <v>355</v>
      </c>
      <c r="C327" s="447" t="s">
        <v>252</v>
      </c>
      <c r="D327" s="364"/>
      <c r="E327" s="448" t="s">
        <v>252</v>
      </c>
      <c r="F327" s="367"/>
      <c r="G327" s="449">
        <v>10845.78</v>
      </c>
      <c r="H327" s="449">
        <v>10845.78</v>
      </c>
      <c r="I327" s="449">
        <v>10845.78</v>
      </c>
      <c r="J327" s="449"/>
      <c r="K327" s="450">
        <v>2</v>
      </c>
      <c r="L327" s="450">
        <v>2</v>
      </c>
      <c r="M327" s="450">
        <v>2</v>
      </c>
      <c r="N327" s="369"/>
      <c r="O327" s="451" t="s">
        <v>252</v>
      </c>
      <c r="P327" s="48"/>
      <c r="Q327" s="452" t="s">
        <v>251</v>
      </c>
      <c r="R327" s="202"/>
      <c r="S327" s="454">
        <v>14019.326128733639</v>
      </c>
      <c r="T327" s="454">
        <v>12834.587092580658</v>
      </c>
      <c r="U327" s="454">
        <v>14220.478249376085</v>
      </c>
      <c r="V327" s="50">
        <f t="shared" si="5"/>
        <v>41074.39147069038</v>
      </c>
      <c r="X327"/>
      <c r="Y327"/>
      <c r="Z327"/>
      <c r="AA327"/>
      <c r="AB327"/>
    </row>
    <row r="328" spans="1:28" s="7" customFormat="1" ht="12.75">
      <c r="A328" s="446" t="s">
        <v>185</v>
      </c>
      <c r="B328" s="453" t="s">
        <v>355</v>
      </c>
      <c r="C328" s="447" t="s">
        <v>253</v>
      </c>
      <c r="D328" s="364"/>
      <c r="E328" s="448" t="s">
        <v>253</v>
      </c>
      <c r="F328" s="367"/>
      <c r="G328" s="449">
        <v>63722.16</v>
      </c>
      <c r="H328" s="449">
        <v>63916.05</v>
      </c>
      <c r="I328" s="449">
        <v>64109.94</v>
      </c>
      <c r="J328" s="449"/>
      <c r="K328" s="450">
        <v>4</v>
      </c>
      <c r="L328" s="450">
        <v>4</v>
      </c>
      <c r="M328" s="450">
        <v>4</v>
      </c>
      <c r="N328" s="369"/>
      <c r="O328" s="451" t="s">
        <v>253</v>
      </c>
      <c r="P328" s="48"/>
      <c r="Q328" s="452" t="s">
        <v>251</v>
      </c>
      <c r="R328" s="202"/>
      <c r="S328" s="454">
        <v>82367.68057874542</v>
      </c>
      <c r="T328" s="454">
        <v>75636.43281891574</v>
      </c>
      <c r="U328" s="454">
        <v>83803.72816072559</v>
      </c>
      <c r="V328" s="50">
        <f t="shared" si="5"/>
        <v>241807.84155838675</v>
      </c>
      <c r="X328"/>
      <c r="Y328"/>
      <c r="Z328"/>
      <c r="AA328"/>
      <c r="AB328"/>
    </row>
    <row r="329" spans="1:28" s="7" customFormat="1" ht="12.75">
      <c r="A329" s="446" t="s">
        <v>185</v>
      </c>
      <c r="B329" s="453" t="s">
        <v>356</v>
      </c>
      <c r="C329" s="447" t="s">
        <v>249</v>
      </c>
      <c r="D329" s="364"/>
      <c r="E329" s="448" t="s">
        <v>249</v>
      </c>
      <c r="F329" s="367"/>
      <c r="G329" s="449">
        <v>83365.38</v>
      </c>
      <c r="H329" s="449">
        <v>87581.11</v>
      </c>
      <c r="I329" s="449">
        <v>85131.28</v>
      </c>
      <c r="J329" s="449"/>
      <c r="K329" s="450">
        <v>16</v>
      </c>
      <c r="L329" s="450">
        <v>16</v>
      </c>
      <c r="M329" s="450">
        <v>16</v>
      </c>
      <c r="N329" s="369"/>
      <c r="O329" s="451" t="s">
        <v>250</v>
      </c>
      <c r="P329" s="48"/>
      <c r="Q329" s="452" t="s">
        <v>310</v>
      </c>
      <c r="R329" s="202"/>
      <c r="S329" s="454">
        <v>107758.63516186099</v>
      </c>
      <c r="T329" s="454">
        <v>103640.9906857678</v>
      </c>
      <c r="U329" s="454">
        <v>111919.05541245018</v>
      </c>
      <c r="V329" s="50">
        <f t="shared" si="5"/>
        <v>323318.68126007897</v>
      </c>
      <c r="X329"/>
      <c r="Y329"/>
      <c r="Z329"/>
      <c r="AA329"/>
      <c r="AB329"/>
    </row>
    <row r="330" spans="1:28" s="7" customFormat="1" ht="12.75">
      <c r="A330" s="446" t="s">
        <v>185</v>
      </c>
      <c r="B330" s="453" t="s">
        <v>356</v>
      </c>
      <c r="C330" s="447" t="s">
        <v>252</v>
      </c>
      <c r="D330" s="364"/>
      <c r="E330" s="448" t="s">
        <v>252</v>
      </c>
      <c r="F330" s="367"/>
      <c r="G330" s="449">
        <v>34507.62</v>
      </c>
      <c r="H330" s="449">
        <v>34507.62</v>
      </c>
      <c r="I330" s="449">
        <v>34507.62</v>
      </c>
      <c r="J330" s="449"/>
      <c r="K330" s="450">
        <v>2</v>
      </c>
      <c r="L330" s="450">
        <v>2</v>
      </c>
      <c r="M330" s="450">
        <v>2</v>
      </c>
      <c r="N330" s="369"/>
      <c r="O330" s="451" t="s">
        <v>252</v>
      </c>
      <c r="P330" s="48"/>
      <c r="Q330" s="452" t="s">
        <v>310</v>
      </c>
      <c r="R330" s="202"/>
      <c r="S330" s="454">
        <v>44604.77519426095</v>
      </c>
      <c r="T330" s="454">
        <v>40835.33450315958</v>
      </c>
      <c r="U330" s="454">
        <v>45244.77351077887</v>
      </c>
      <c r="V330" s="50">
        <f t="shared" si="5"/>
        <v>130684.8832081994</v>
      </c>
      <c r="X330"/>
      <c r="Y330"/>
      <c r="Z330"/>
      <c r="AA330"/>
      <c r="AB330"/>
    </row>
    <row r="331" spans="1:28" s="7" customFormat="1" ht="12.75">
      <c r="A331" s="446" t="s">
        <v>185</v>
      </c>
      <c r="B331" s="453" t="s">
        <v>356</v>
      </c>
      <c r="C331" s="447" t="s">
        <v>253</v>
      </c>
      <c r="D331" s="364"/>
      <c r="E331" s="448" t="s">
        <v>253</v>
      </c>
      <c r="F331" s="367"/>
      <c r="G331" s="449">
        <v>34160.04</v>
      </c>
      <c r="H331" s="449">
        <v>34160.04</v>
      </c>
      <c r="I331" s="449">
        <v>34160.04</v>
      </c>
      <c r="J331" s="449"/>
      <c r="K331" s="450">
        <v>2</v>
      </c>
      <c r="L331" s="450">
        <v>2</v>
      </c>
      <c r="M331" s="450">
        <v>2</v>
      </c>
      <c r="N331" s="369"/>
      <c r="O331" s="451" t="s">
        <v>253</v>
      </c>
      <c r="P331" s="48"/>
      <c r="Q331" s="452" t="s">
        <v>310</v>
      </c>
      <c r="R331" s="202"/>
      <c r="S331" s="454">
        <v>44155.49101407056</v>
      </c>
      <c r="T331" s="454">
        <v>40424.01823253273</v>
      </c>
      <c r="U331" s="454">
        <v>44789.04291049764</v>
      </c>
      <c r="V331" s="50">
        <f t="shared" si="5"/>
        <v>129368.55215710093</v>
      </c>
      <c r="X331"/>
      <c r="Y331"/>
      <c r="Z331"/>
      <c r="AA331"/>
      <c r="AB331"/>
    </row>
    <row r="332" spans="1:28" s="7" customFormat="1" ht="12.75">
      <c r="A332" s="446" t="s">
        <v>185</v>
      </c>
      <c r="B332" s="453" t="s">
        <v>357</v>
      </c>
      <c r="C332" s="447" t="s">
        <v>249</v>
      </c>
      <c r="D332" s="364"/>
      <c r="E332" s="448" t="s">
        <v>249</v>
      </c>
      <c r="F332" s="367"/>
      <c r="G332" s="449">
        <v>84788.9</v>
      </c>
      <c r="H332" s="449">
        <v>84802.71</v>
      </c>
      <c r="I332" s="449">
        <v>91536.1</v>
      </c>
      <c r="J332" s="449"/>
      <c r="K332" s="450">
        <v>16</v>
      </c>
      <c r="L332" s="450">
        <v>16</v>
      </c>
      <c r="M332" s="450">
        <v>18</v>
      </c>
      <c r="N332" s="369"/>
      <c r="O332" s="451" t="s">
        <v>250</v>
      </c>
      <c r="P332" s="48"/>
      <c r="Q332" s="452" t="s">
        <v>408</v>
      </c>
      <c r="R332" s="202"/>
      <c r="S332" s="454">
        <v>109598.68641965663</v>
      </c>
      <c r="T332" s="454">
        <v>100353.11127294309</v>
      </c>
      <c r="U332" s="454">
        <v>114126.13693572943</v>
      </c>
      <c r="V332" s="50">
        <f t="shared" si="5"/>
        <v>324077.9346283291</v>
      </c>
      <c r="X332"/>
      <c r="Y332"/>
      <c r="Z332"/>
      <c r="AA332"/>
      <c r="AB332"/>
    </row>
    <row r="333" spans="1:28" s="7" customFormat="1" ht="12.75">
      <c r="A333" s="446" t="s">
        <v>185</v>
      </c>
      <c r="B333" s="453" t="s">
        <v>357</v>
      </c>
      <c r="C333" s="447" t="s">
        <v>252</v>
      </c>
      <c r="D333" s="364"/>
      <c r="E333" s="448" t="s">
        <v>252</v>
      </c>
      <c r="F333" s="367"/>
      <c r="G333" s="449">
        <v>12833.48</v>
      </c>
      <c r="H333" s="449">
        <v>12833.48</v>
      </c>
      <c r="I333" s="449">
        <v>12833.48</v>
      </c>
      <c r="J333" s="449"/>
      <c r="K333" s="450">
        <v>2</v>
      </c>
      <c r="L333" s="450">
        <v>2</v>
      </c>
      <c r="M333" s="450">
        <v>2</v>
      </c>
      <c r="N333" s="369"/>
      <c r="O333" s="451" t="s">
        <v>252</v>
      </c>
      <c r="P333" s="48"/>
      <c r="Q333" s="452" t="s">
        <v>408</v>
      </c>
      <c r="R333" s="202"/>
      <c r="S333" s="454">
        <v>16588.640142671207</v>
      </c>
      <c r="T333" s="454">
        <v>15186.774649761657</v>
      </c>
      <c r="U333" s="454">
        <v>16826.65729931854</v>
      </c>
      <c r="V333" s="50">
        <f t="shared" si="5"/>
        <v>48602.072091751405</v>
      </c>
      <c r="X333"/>
      <c r="Y333"/>
      <c r="Z333"/>
      <c r="AA333"/>
      <c r="AB333"/>
    </row>
    <row r="334" spans="1:28" s="7" customFormat="1" ht="12.75">
      <c r="A334" s="446" t="s">
        <v>185</v>
      </c>
      <c r="B334" s="453" t="s">
        <v>357</v>
      </c>
      <c r="C334" s="447" t="s">
        <v>253</v>
      </c>
      <c r="D334" s="364"/>
      <c r="E334" s="448" t="s">
        <v>253</v>
      </c>
      <c r="F334" s="367"/>
      <c r="G334" s="449">
        <v>23434.04</v>
      </c>
      <c r="H334" s="449">
        <v>23434.04</v>
      </c>
      <c r="I334" s="449">
        <v>23434.04</v>
      </c>
      <c r="J334" s="449"/>
      <c r="K334" s="450">
        <v>2</v>
      </c>
      <c r="L334" s="450">
        <v>2</v>
      </c>
      <c r="M334" s="450">
        <v>2</v>
      </c>
      <c r="N334" s="369"/>
      <c r="O334" s="451" t="s">
        <v>253</v>
      </c>
      <c r="P334" s="48"/>
      <c r="Q334" s="452" t="s">
        <v>408</v>
      </c>
      <c r="R334" s="202"/>
      <c r="S334" s="454">
        <v>30290.993296359433</v>
      </c>
      <c r="T334" s="454">
        <v>27731.175379826884</v>
      </c>
      <c r="U334" s="454">
        <v>30725.614581432514</v>
      </c>
      <c r="V334" s="50">
        <f t="shared" si="5"/>
        <v>88747.78325761884</v>
      </c>
      <c r="X334"/>
      <c r="Y334"/>
      <c r="Z334"/>
      <c r="AA334"/>
      <c r="AB334"/>
    </row>
    <row r="335" spans="1:28" s="7" customFormat="1" ht="12.75">
      <c r="A335" s="446" t="s">
        <v>185</v>
      </c>
      <c r="B335" s="453" t="s">
        <v>358</v>
      </c>
      <c r="C335" s="447" t="s">
        <v>249</v>
      </c>
      <c r="D335" s="364"/>
      <c r="E335" s="448" t="s">
        <v>249</v>
      </c>
      <c r="F335" s="367"/>
      <c r="G335" s="449">
        <v>56109.27</v>
      </c>
      <c r="H335" s="449">
        <v>54864.49</v>
      </c>
      <c r="I335" s="449">
        <v>58044.92</v>
      </c>
      <c r="J335" s="449"/>
      <c r="K335" s="450">
        <v>10</v>
      </c>
      <c r="L335" s="450">
        <v>11</v>
      </c>
      <c r="M335" s="450">
        <v>11</v>
      </c>
      <c r="N335" s="369"/>
      <c r="O335" s="451" t="s">
        <v>250</v>
      </c>
      <c r="P335" s="48"/>
      <c r="Q335" s="452" t="s">
        <v>314</v>
      </c>
      <c r="R335" s="202"/>
      <c r="S335" s="454">
        <v>72527.20919797105</v>
      </c>
      <c r="T335" s="454">
        <v>64925.074563103844</v>
      </c>
      <c r="U335" s="454">
        <v>73869.78968404475</v>
      </c>
      <c r="V335" s="50">
        <f t="shared" si="5"/>
        <v>211322.07344511963</v>
      </c>
      <c r="X335"/>
      <c r="Y335"/>
      <c r="Z335"/>
      <c r="AA335"/>
      <c r="AB335"/>
    </row>
    <row r="336" spans="1:28" s="7" customFormat="1" ht="12.75">
      <c r="A336" s="446" t="s">
        <v>185</v>
      </c>
      <c r="B336" s="453" t="s">
        <v>358</v>
      </c>
      <c r="C336" s="447" t="s">
        <v>252</v>
      </c>
      <c r="D336" s="364"/>
      <c r="E336" s="448" t="s">
        <v>252</v>
      </c>
      <c r="F336" s="367"/>
      <c r="G336" s="449">
        <v>25666.96</v>
      </c>
      <c r="H336" s="449">
        <v>25666.96</v>
      </c>
      <c r="I336" s="449">
        <v>25666.96</v>
      </c>
      <c r="J336" s="449"/>
      <c r="K336" s="450">
        <v>4</v>
      </c>
      <c r="L336" s="450">
        <v>4</v>
      </c>
      <c r="M336" s="450">
        <v>4</v>
      </c>
      <c r="N336" s="369"/>
      <c r="O336" s="451" t="s">
        <v>252</v>
      </c>
      <c r="P336" s="48"/>
      <c r="Q336" s="452" t="s">
        <v>314</v>
      </c>
      <c r="R336" s="202"/>
      <c r="S336" s="454">
        <v>33177.280285342415</v>
      </c>
      <c r="T336" s="454">
        <v>30373.549299523314</v>
      </c>
      <c r="U336" s="454">
        <v>33653.31459863708</v>
      </c>
      <c r="V336" s="50">
        <f t="shared" si="5"/>
        <v>97204.14418350281</v>
      </c>
      <c r="X336"/>
      <c r="Y336"/>
      <c r="Z336"/>
      <c r="AA336"/>
      <c r="AB336"/>
    </row>
    <row r="337" spans="1:28" s="7" customFormat="1" ht="12.75">
      <c r="A337" s="446" t="s">
        <v>185</v>
      </c>
      <c r="B337" s="453" t="s">
        <v>358</v>
      </c>
      <c r="C337" s="447" t="s">
        <v>253</v>
      </c>
      <c r="D337" s="364"/>
      <c r="E337" s="448" t="s">
        <v>253</v>
      </c>
      <c r="F337" s="367"/>
      <c r="G337" s="449">
        <v>37092.94</v>
      </c>
      <c r="H337" s="449">
        <v>37092.94</v>
      </c>
      <c r="I337" s="449">
        <v>37092.94</v>
      </c>
      <c r="J337" s="449"/>
      <c r="K337" s="450">
        <v>4</v>
      </c>
      <c r="L337" s="450">
        <v>4</v>
      </c>
      <c r="M337" s="450">
        <v>4</v>
      </c>
      <c r="N337" s="369"/>
      <c r="O337" s="451" t="s">
        <v>253</v>
      </c>
      <c r="P337" s="48"/>
      <c r="Q337" s="452" t="s">
        <v>314</v>
      </c>
      <c r="R337" s="202"/>
      <c r="S337" s="454">
        <v>47946.57672694349</v>
      </c>
      <c r="T337" s="454">
        <v>43894.72854417744</v>
      </c>
      <c r="U337" s="454">
        <v>48634.52388628685</v>
      </c>
      <c r="V337" s="50">
        <f t="shared" si="5"/>
        <v>140475.82915740777</v>
      </c>
      <c r="X337"/>
      <c r="Y337"/>
      <c r="Z337"/>
      <c r="AA337"/>
      <c r="AB337"/>
    </row>
    <row r="338" spans="1:28" s="7" customFormat="1" ht="12.75">
      <c r="A338" s="446" t="s">
        <v>185</v>
      </c>
      <c r="B338" s="453" t="s">
        <v>359</v>
      </c>
      <c r="C338" s="447" t="s">
        <v>249</v>
      </c>
      <c r="D338" s="364"/>
      <c r="E338" s="448" t="s">
        <v>249</v>
      </c>
      <c r="F338" s="367"/>
      <c r="G338" s="449">
        <v>481937.74</v>
      </c>
      <c r="H338" s="449">
        <v>470504.5</v>
      </c>
      <c r="I338" s="449">
        <v>469226.46</v>
      </c>
      <c r="J338" s="449"/>
      <c r="K338" s="450">
        <v>111</v>
      </c>
      <c r="L338" s="450">
        <v>112</v>
      </c>
      <c r="M338" s="450">
        <v>112</v>
      </c>
      <c r="N338" s="369"/>
      <c r="O338" s="451" t="s">
        <v>250</v>
      </c>
      <c r="P338" s="48"/>
      <c r="Q338" s="452" t="s">
        <v>251</v>
      </c>
      <c r="R338" s="202"/>
      <c r="S338" s="454">
        <v>622955.8732340909</v>
      </c>
      <c r="T338" s="454">
        <v>556781.6222255214</v>
      </c>
      <c r="U338" s="454">
        <v>621341.7822774934</v>
      </c>
      <c r="V338" s="50">
        <f t="shared" si="5"/>
        <v>1801079.2777371057</v>
      </c>
      <c r="X338"/>
      <c r="Y338"/>
      <c r="Z338"/>
      <c r="AA338"/>
      <c r="AB338"/>
    </row>
    <row r="339" spans="1:28" s="7" customFormat="1" ht="12.75">
      <c r="A339" s="446" t="s">
        <v>185</v>
      </c>
      <c r="B339" s="453" t="s">
        <v>359</v>
      </c>
      <c r="C339" s="447" t="s">
        <v>252</v>
      </c>
      <c r="D339" s="364"/>
      <c r="E339" s="448" t="s">
        <v>252</v>
      </c>
      <c r="F339" s="367"/>
      <c r="G339" s="449">
        <v>12630.5</v>
      </c>
      <c r="H339" s="449">
        <v>14730.5</v>
      </c>
      <c r="I339" s="449">
        <v>13680.5</v>
      </c>
      <c r="J339" s="449"/>
      <c r="K339" s="450">
        <v>2</v>
      </c>
      <c r="L339" s="450">
        <v>2</v>
      </c>
      <c r="M339" s="450">
        <v>2</v>
      </c>
      <c r="N339" s="369"/>
      <c r="O339" s="451" t="s">
        <v>252</v>
      </c>
      <c r="P339" s="48"/>
      <c r="Q339" s="452" t="s">
        <v>251</v>
      </c>
      <c r="R339" s="202"/>
      <c r="S339" s="454">
        <v>16326.266867755958</v>
      </c>
      <c r="T339" s="454">
        <v>17431.65407810774</v>
      </c>
      <c r="U339" s="454">
        <v>17937.230212173727</v>
      </c>
      <c r="V339" s="50">
        <f t="shared" si="5"/>
        <v>51695.15115803742</v>
      </c>
      <c r="X339"/>
      <c r="Y339"/>
      <c r="Z339"/>
      <c r="AA339"/>
      <c r="AB339"/>
    </row>
    <row r="340" spans="1:28" s="7" customFormat="1" ht="12.75">
      <c r="A340" s="446" t="s">
        <v>185</v>
      </c>
      <c r="B340" s="453" t="s">
        <v>359</v>
      </c>
      <c r="C340" s="447" t="s">
        <v>253</v>
      </c>
      <c r="D340" s="364"/>
      <c r="E340" s="448" t="s">
        <v>253</v>
      </c>
      <c r="F340" s="367"/>
      <c r="G340" s="449">
        <v>47696.78</v>
      </c>
      <c r="H340" s="449">
        <v>51974.78</v>
      </c>
      <c r="I340" s="449">
        <v>49835.78</v>
      </c>
      <c r="J340" s="449"/>
      <c r="K340" s="450">
        <v>4</v>
      </c>
      <c r="L340" s="450">
        <v>4</v>
      </c>
      <c r="M340" s="450">
        <v>4</v>
      </c>
      <c r="N340" s="369"/>
      <c r="O340" s="451" t="s">
        <v>253</v>
      </c>
      <c r="P340" s="48"/>
      <c r="Q340" s="452" t="s">
        <v>251</v>
      </c>
      <c r="R340" s="202"/>
      <c r="S340" s="454">
        <v>61653.16963007363</v>
      </c>
      <c r="T340" s="454">
        <v>61505.47406712281</v>
      </c>
      <c r="U340" s="454">
        <v>65342.338267113264</v>
      </c>
      <c r="V340" s="50">
        <f t="shared" si="5"/>
        <v>188500.9819643097</v>
      </c>
      <c r="X340"/>
      <c r="Y340"/>
      <c r="Z340"/>
      <c r="AA340"/>
      <c r="AB340"/>
    </row>
    <row r="341" spans="1:28" s="7" customFormat="1" ht="12.75">
      <c r="A341" s="446" t="s">
        <v>185</v>
      </c>
      <c r="B341" s="453" t="s">
        <v>360</v>
      </c>
      <c r="C341" s="447" t="s">
        <v>252</v>
      </c>
      <c r="D341" s="364"/>
      <c r="E341" s="448" t="s">
        <v>252</v>
      </c>
      <c r="F341" s="367"/>
      <c r="G341" s="449">
        <v>11169.68</v>
      </c>
      <c r="H341" s="449">
        <v>11169.68</v>
      </c>
      <c r="I341" s="449">
        <v>11169.68</v>
      </c>
      <c r="J341" s="449"/>
      <c r="K341" s="450">
        <v>2</v>
      </c>
      <c r="L341" s="450">
        <v>2</v>
      </c>
      <c r="M341" s="450">
        <v>2</v>
      </c>
      <c r="N341" s="369"/>
      <c r="O341" s="451" t="s">
        <v>252</v>
      </c>
      <c r="P341" s="48"/>
      <c r="Q341" s="452" t="s">
        <v>251</v>
      </c>
      <c r="R341" s="202"/>
      <c r="S341" s="454">
        <v>14438.001386123777</v>
      </c>
      <c r="T341" s="454">
        <v>13217.881125770235</v>
      </c>
      <c r="U341" s="454">
        <v>14645.160743855315</v>
      </c>
      <c r="V341" s="50">
        <f t="shared" si="5"/>
        <v>42301.043255749326</v>
      </c>
      <c r="X341"/>
      <c r="Y341"/>
      <c r="Z341"/>
      <c r="AA341"/>
      <c r="AB341"/>
    </row>
    <row r="342" spans="1:28" s="7" customFormat="1" ht="12.75">
      <c r="A342" s="446" t="s">
        <v>185</v>
      </c>
      <c r="B342" s="453" t="s">
        <v>361</v>
      </c>
      <c r="C342" s="447" t="s">
        <v>249</v>
      </c>
      <c r="D342" s="364"/>
      <c r="E342" s="448" t="s">
        <v>249</v>
      </c>
      <c r="F342" s="367"/>
      <c r="G342" s="449">
        <v>18854.52</v>
      </c>
      <c r="H342" s="449">
        <v>18854.52</v>
      </c>
      <c r="I342" s="449">
        <v>18854.52</v>
      </c>
      <c r="J342" s="449"/>
      <c r="K342" s="450">
        <v>4</v>
      </c>
      <c r="L342" s="450">
        <v>4</v>
      </c>
      <c r="M342" s="450">
        <v>4</v>
      </c>
      <c r="N342" s="369"/>
      <c r="O342" s="451" t="s">
        <v>250</v>
      </c>
      <c r="P342" s="48"/>
      <c r="Q342" s="452" t="s">
        <v>251</v>
      </c>
      <c r="R342" s="202"/>
      <c r="S342" s="454">
        <v>24371.475807247698</v>
      </c>
      <c r="T342" s="454">
        <v>22311.90186679094</v>
      </c>
      <c r="U342" s="454">
        <v>24721.16266072393</v>
      </c>
      <c r="V342" s="50">
        <f t="shared" si="5"/>
        <v>71404.54033476257</v>
      </c>
      <c r="X342"/>
      <c r="Y342"/>
      <c r="Z342"/>
      <c r="AA342"/>
      <c r="AB342"/>
    </row>
    <row r="343" spans="1:28" s="7" customFormat="1" ht="12.75">
      <c r="A343" s="446" t="s">
        <v>185</v>
      </c>
      <c r="B343" s="453" t="s">
        <v>361</v>
      </c>
      <c r="C343" s="447" t="s">
        <v>252</v>
      </c>
      <c r="D343" s="364"/>
      <c r="E343" s="448" t="s">
        <v>252</v>
      </c>
      <c r="F343" s="367"/>
      <c r="G343" s="449">
        <v>11501.69</v>
      </c>
      <c r="H343" s="449">
        <v>11501.7</v>
      </c>
      <c r="I343" s="449">
        <v>11501.7</v>
      </c>
      <c r="J343" s="449"/>
      <c r="K343" s="450">
        <v>2</v>
      </c>
      <c r="L343" s="450">
        <v>2</v>
      </c>
      <c r="M343" s="450">
        <v>2</v>
      </c>
      <c r="N343" s="369"/>
      <c r="O343" s="451" t="s">
        <v>252</v>
      </c>
      <c r="P343" s="48"/>
      <c r="Q343" s="452" t="s">
        <v>251</v>
      </c>
      <c r="R343" s="202"/>
      <c r="S343" s="454">
        <v>14867.159682530386</v>
      </c>
      <c r="T343" s="454">
        <v>13610.784135648606</v>
      </c>
      <c r="U343" s="454">
        <v>15080.485431131256</v>
      </c>
      <c r="V343" s="50">
        <f t="shared" si="5"/>
        <v>43558.42924931025</v>
      </c>
      <c r="X343"/>
      <c r="Y343"/>
      <c r="Z343"/>
      <c r="AA343"/>
      <c r="AB343"/>
    </row>
    <row r="344" spans="1:28" s="7" customFormat="1" ht="12.75">
      <c r="A344" s="446" t="s">
        <v>185</v>
      </c>
      <c r="B344" s="453" t="s">
        <v>361</v>
      </c>
      <c r="C344" s="447" t="s">
        <v>253</v>
      </c>
      <c r="D344" s="364"/>
      <c r="E344" s="448" t="s">
        <v>253</v>
      </c>
      <c r="F344" s="367"/>
      <c r="G344" s="449">
        <v>27633.02</v>
      </c>
      <c r="H344" s="449">
        <v>27633.02</v>
      </c>
      <c r="I344" s="449">
        <v>27633.02</v>
      </c>
      <c r="J344" s="449"/>
      <c r="K344" s="450">
        <v>2</v>
      </c>
      <c r="L344" s="450">
        <v>2</v>
      </c>
      <c r="M344" s="450">
        <v>2</v>
      </c>
      <c r="N344" s="369"/>
      <c r="O344" s="451" t="s">
        <v>253</v>
      </c>
      <c r="P344" s="48"/>
      <c r="Q344" s="452" t="s">
        <v>251</v>
      </c>
      <c r="R344" s="202"/>
      <c r="S344" s="454">
        <v>35718.622293815584</v>
      </c>
      <c r="T344" s="454">
        <v>32700.128697154385</v>
      </c>
      <c r="U344" s="454">
        <v>36231.120295135464</v>
      </c>
      <c r="V344" s="50">
        <f t="shared" si="5"/>
        <v>104649.87128610544</v>
      </c>
      <c r="X344"/>
      <c r="Y344"/>
      <c r="Z344"/>
      <c r="AA344"/>
      <c r="AB344"/>
    </row>
    <row r="345" spans="1:28" s="7" customFormat="1" ht="12.75">
      <c r="A345" s="446" t="s">
        <v>185</v>
      </c>
      <c r="B345" s="453" t="s">
        <v>361</v>
      </c>
      <c r="C345" s="447" t="s">
        <v>254</v>
      </c>
      <c r="D345" s="364"/>
      <c r="E345" s="448" t="s">
        <v>254</v>
      </c>
      <c r="F345" s="367"/>
      <c r="G345" s="449">
        <v>137983.38</v>
      </c>
      <c r="H345" s="449">
        <v>134116.93</v>
      </c>
      <c r="I345" s="449">
        <v>128548.7</v>
      </c>
      <c r="J345" s="449"/>
      <c r="K345" s="450">
        <v>88</v>
      </c>
      <c r="L345" s="450">
        <v>88</v>
      </c>
      <c r="M345" s="450">
        <v>88</v>
      </c>
      <c r="N345" s="369"/>
      <c r="O345" s="451" t="s">
        <v>254</v>
      </c>
      <c r="P345" s="48"/>
      <c r="Q345" s="452" t="s">
        <v>251</v>
      </c>
      <c r="R345" s="202"/>
      <c r="S345" s="454">
        <v>178358.21900914295</v>
      </c>
      <c r="T345" s="454">
        <v>158710.15442637994</v>
      </c>
      <c r="U345" s="454">
        <v>175104.0660465503</v>
      </c>
      <c r="V345" s="50">
        <f t="shared" si="5"/>
        <v>512172.4394820732</v>
      </c>
      <c r="X345"/>
      <c r="Y345"/>
      <c r="Z345"/>
      <c r="AA345"/>
      <c r="AB345"/>
    </row>
    <row r="346" spans="1:28" s="7" customFormat="1" ht="12.75">
      <c r="A346" s="446" t="s">
        <v>185</v>
      </c>
      <c r="B346" s="453" t="s">
        <v>409</v>
      </c>
      <c r="C346" s="447" t="s">
        <v>249</v>
      </c>
      <c r="D346" s="364"/>
      <c r="E346" s="448" t="s">
        <v>249</v>
      </c>
      <c r="F346" s="367"/>
      <c r="G346" s="449">
        <v>81275.42</v>
      </c>
      <c r="H346" s="449">
        <v>85256.11</v>
      </c>
      <c r="I346" s="449">
        <v>87599.01</v>
      </c>
      <c r="J346" s="449"/>
      <c r="K346" s="450">
        <v>15</v>
      </c>
      <c r="L346" s="450">
        <v>16</v>
      </c>
      <c r="M346" s="450">
        <v>17</v>
      </c>
      <c r="N346" s="369"/>
      <c r="O346" s="451" t="s">
        <v>250</v>
      </c>
      <c r="P346" s="48"/>
      <c r="Q346" s="452" t="s">
        <v>306</v>
      </c>
      <c r="R346" s="202"/>
      <c r="S346" s="454">
        <v>105057.13920343215</v>
      </c>
      <c r="T346" s="454">
        <v>100889.65191711768</v>
      </c>
      <c r="U346" s="454">
        <v>111068.01651801282</v>
      </c>
      <c r="V346" s="50">
        <f t="shared" si="5"/>
        <v>317014.80763856263</v>
      </c>
      <c r="X346"/>
      <c r="Y346"/>
      <c r="Z346"/>
      <c r="AA346"/>
      <c r="AB346"/>
    </row>
    <row r="347" spans="1:28" s="7" customFormat="1" ht="12.75">
      <c r="A347" s="446" t="s">
        <v>185</v>
      </c>
      <c r="B347" s="453" t="s">
        <v>409</v>
      </c>
      <c r="C347" s="447" t="s">
        <v>252</v>
      </c>
      <c r="D347" s="364"/>
      <c r="E347" s="448" t="s">
        <v>252</v>
      </c>
      <c r="F347" s="367"/>
      <c r="G347" s="449">
        <v>26514.08</v>
      </c>
      <c r="H347" s="449">
        <v>26514.08</v>
      </c>
      <c r="I347" s="449">
        <v>26632.67</v>
      </c>
      <c r="J347" s="449"/>
      <c r="K347" s="450">
        <v>4</v>
      </c>
      <c r="L347" s="450">
        <v>4</v>
      </c>
      <c r="M347" s="450">
        <v>4</v>
      </c>
      <c r="N347" s="369"/>
      <c r="O347" s="451" t="s">
        <v>252</v>
      </c>
      <c r="P347" s="48"/>
      <c r="Q347" s="452" t="s">
        <v>306</v>
      </c>
      <c r="R347" s="202"/>
      <c r="S347" s="454">
        <v>34272.2731351119</v>
      </c>
      <c r="T347" s="454">
        <v>31376.006975952943</v>
      </c>
      <c r="U347" s="454">
        <v>34815.84850950465</v>
      </c>
      <c r="V347" s="50">
        <f t="shared" si="5"/>
        <v>100464.12862056949</v>
      </c>
      <c r="X347"/>
      <c r="Y347"/>
      <c r="Z347"/>
      <c r="AA347"/>
      <c r="AB347"/>
    </row>
    <row r="348" spans="1:28" s="7" customFormat="1" ht="12.75">
      <c r="A348" s="446" t="s">
        <v>185</v>
      </c>
      <c r="B348" s="453" t="s">
        <v>362</v>
      </c>
      <c r="C348" s="447" t="s">
        <v>249</v>
      </c>
      <c r="D348" s="364"/>
      <c r="E348" s="448" t="s">
        <v>249</v>
      </c>
      <c r="F348" s="367"/>
      <c r="G348" s="449">
        <v>33122.06</v>
      </c>
      <c r="H348" s="449">
        <v>33122.06</v>
      </c>
      <c r="I348" s="449">
        <v>33122.06</v>
      </c>
      <c r="J348" s="449"/>
      <c r="K348" s="450">
        <v>8</v>
      </c>
      <c r="L348" s="450">
        <v>8</v>
      </c>
      <c r="M348" s="450">
        <v>8</v>
      </c>
      <c r="N348" s="369"/>
      <c r="O348" s="451" t="s">
        <v>250</v>
      </c>
      <c r="P348" s="48"/>
      <c r="Q348" s="452" t="s">
        <v>251</v>
      </c>
      <c r="R348" s="202"/>
      <c r="S348" s="454">
        <v>42813.79128061635</v>
      </c>
      <c r="T348" s="454">
        <v>39195.70226905598</v>
      </c>
      <c r="U348" s="454">
        <v>43428.092198489154</v>
      </c>
      <c r="V348" s="50">
        <f t="shared" si="5"/>
        <v>125437.58574816148</v>
      </c>
      <c r="X348"/>
      <c r="Y348"/>
      <c r="Z348"/>
      <c r="AA348"/>
      <c r="AB348"/>
    </row>
    <row r="349" spans="1:28" s="7" customFormat="1" ht="12.75">
      <c r="A349" s="446" t="s">
        <v>185</v>
      </c>
      <c r="B349" s="453" t="s">
        <v>362</v>
      </c>
      <c r="C349" s="447" t="s">
        <v>252</v>
      </c>
      <c r="D349" s="364"/>
      <c r="E349" s="448" t="s">
        <v>252</v>
      </c>
      <c r="F349" s="367"/>
      <c r="G349" s="449">
        <v>44815.02</v>
      </c>
      <c r="H349" s="449">
        <v>44815.02</v>
      </c>
      <c r="I349" s="449">
        <v>44815.02</v>
      </c>
      <c r="J349" s="449"/>
      <c r="K349" s="450">
        <v>6</v>
      </c>
      <c r="L349" s="450">
        <v>6</v>
      </c>
      <c r="M349" s="450">
        <v>6</v>
      </c>
      <c r="N349" s="369"/>
      <c r="O349" s="451" t="s">
        <v>252</v>
      </c>
      <c r="P349" s="48"/>
      <c r="Q349" s="452" t="s">
        <v>251</v>
      </c>
      <c r="R349" s="202"/>
      <c r="S349" s="454">
        <v>57928.187815511694</v>
      </c>
      <c r="T349" s="454">
        <v>53032.818040357066</v>
      </c>
      <c r="U349" s="454">
        <v>58759.35314521908</v>
      </c>
      <c r="V349" s="50">
        <f t="shared" si="5"/>
        <v>169720.35900108784</v>
      </c>
      <c r="X349"/>
      <c r="Y349"/>
      <c r="Z349"/>
      <c r="AA349"/>
      <c r="AB349"/>
    </row>
    <row r="350" spans="1:28" s="7" customFormat="1" ht="12.75">
      <c r="A350" s="446" t="s">
        <v>185</v>
      </c>
      <c r="B350" s="453" t="s">
        <v>362</v>
      </c>
      <c r="C350" s="447" t="s">
        <v>253</v>
      </c>
      <c r="D350" s="364"/>
      <c r="E350" s="448" t="s">
        <v>253</v>
      </c>
      <c r="F350" s="367"/>
      <c r="G350" s="449">
        <v>85146.5</v>
      </c>
      <c r="H350" s="449">
        <v>85146.5</v>
      </c>
      <c r="I350" s="449">
        <v>85146.5</v>
      </c>
      <c r="J350" s="449"/>
      <c r="K350" s="450">
        <v>4</v>
      </c>
      <c r="L350" s="450">
        <v>4</v>
      </c>
      <c r="M350" s="450">
        <v>4</v>
      </c>
      <c r="N350" s="369"/>
      <c r="O350" s="451" t="s">
        <v>253</v>
      </c>
      <c r="P350" s="48"/>
      <c r="Q350" s="452" t="s">
        <v>251</v>
      </c>
      <c r="R350" s="202"/>
      <c r="S350" s="454">
        <v>110060.92251734949</v>
      </c>
      <c r="T350" s="454">
        <v>100759.94256553413</v>
      </c>
      <c r="U350" s="454">
        <v>111640.09884586456</v>
      </c>
      <c r="V350" s="50">
        <f t="shared" si="5"/>
        <v>322460.96392874816</v>
      </c>
      <c r="X350"/>
      <c r="Y350"/>
      <c r="Z350"/>
      <c r="AA350"/>
      <c r="AB350"/>
    </row>
    <row r="351" spans="1:28" s="7" customFormat="1" ht="12.75">
      <c r="A351" s="446" t="s">
        <v>185</v>
      </c>
      <c r="B351" s="453" t="s">
        <v>363</v>
      </c>
      <c r="C351" s="447" t="s">
        <v>249</v>
      </c>
      <c r="D351" s="364"/>
      <c r="E351" s="448" t="s">
        <v>249</v>
      </c>
      <c r="F351" s="367"/>
      <c r="G351" s="449">
        <v>37138.25</v>
      </c>
      <c r="H351" s="449">
        <v>37140.4</v>
      </c>
      <c r="I351" s="449">
        <v>37205.56</v>
      </c>
      <c r="J351" s="449"/>
      <c r="K351" s="450">
        <v>8</v>
      </c>
      <c r="L351" s="450">
        <v>8</v>
      </c>
      <c r="M351" s="450">
        <v>8</v>
      </c>
      <c r="N351" s="369"/>
      <c r="O351" s="451" t="s">
        <v>250</v>
      </c>
      <c r="P351" s="48"/>
      <c r="Q351" s="452" t="s">
        <v>251</v>
      </c>
      <c r="R351" s="202"/>
      <c r="S351" s="454">
        <v>48005.14472914277</v>
      </c>
      <c r="T351" s="454">
        <v>43950.8913562033</v>
      </c>
      <c r="U351" s="454">
        <v>48724.28979916232</v>
      </c>
      <c r="V351" s="50">
        <f t="shared" si="5"/>
        <v>140680.32588450838</v>
      </c>
      <c r="X351"/>
      <c r="Y351"/>
      <c r="Z351"/>
      <c r="AA351"/>
      <c r="AB351"/>
    </row>
    <row r="352" spans="1:28" s="7" customFormat="1" ht="12.75">
      <c r="A352" s="446" t="s">
        <v>185</v>
      </c>
      <c r="B352" s="453" t="s">
        <v>363</v>
      </c>
      <c r="C352" s="447" t="s">
        <v>252</v>
      </c>
      <c r="D352" s="364"/>
      <c r="E352" s="448" t="s">
        <v>252</v>
      </c>
      <c r="F352" s="367"/>
      <c r="G352" s="449">
        <v>23613.34</v>
      </c>
      <c r="H352" s="449">
        <v>23613.34</v>
      </c>
      <c r="I352" s="449">
        <v>23613.34</v>
      </c>
      <c r="J352" s="449"/>
      <c r="K352" s="450">
        <v>4</v>
      </c>
      <c r="L352" s="450">
        <v>4</v>
      </c>
      <c r="M352" s="450">
        <v>4</v>
      </c>
      <c r="N352" s="369"/>
      <c r="O352" s="451" t="s">
        <v>252</v>
      </c>
      <c r="P352" s="48"/>
      <c r="Q352" s="452" t="s">
        <v>251</v>
      </c>
      <c r="R352" s="202"/>
      <c r="S352" s="454">
        <v>30522.757648474442</v>
      </c>
      <c r="T352" s="454">
        <v>27943.353892179126</v>
      </c>
      <c r="U352" s="454">
        <v>30960.704335245817</v>
      </c>
      <c r="V352" s="50">
        <f t="shared" si="5"/>
        <v>89426.81587589938</v>
      </c>
      <c r="X352"/>
      <c r="Y352"/>
      <c r="Z352"/>
      <c r="AA352"/>
      <c r="AB352"/>
    </row>
    <row r="353" spans="1:28" s="7" customFormat="1" ht="12.75">
      <c r="A353" s="446" t="s">
        <v>185</v>
      </c>
      <c r="B353" s="453" t="s">
        <v>363</v>
      </c>
      <c r="C353" s="447" t="s">
        <v>253</v>
      </c>
      <c r="D353" s="364"/>
      <c r="E353" s="448" t="s">
        <v>253</v>
      </c>
      <c r="F353" s="367"/>
      <c r="G353" s="449">
        <v>66384.34</v>
      </c>
      <c r="H353" s="449">
        <v>66384.34</v>
      </c>
      <c r="I353" s="449">
        <v>66384.34</v>
      </c>
      <c r="J353" s="449"/>
      <c r="K353" s="450">
        <v>4</v>
      </c>
      <c r="L353" s="450">
        <v>4</v>
      </c>
      <c r="M353" s="450">
        <v>4</v>
      </c>
      <c r="N353" s="369"/>
      <c r="O353" s="451" t="s">
        <v>253</v>
      </c>
      <c r="P353" s="48"/>
      <c r="Q353" s="452" t="s">
        <v>251</v>
      </c>
      <c r="R353" s="202"/>
      <c r="S353" s="454">
        <v>85808.83184987502</v>
      </c>
      <c r="T353" s="454">
        <v>78557.33689172062</v>
      </c>
      <c r="U353" s="454">
        <v>87040.03428699337</v>
      </c>
      <c r="V353" s="50">
        <f t="shared" si="5"/>
        <v>251406.20302858902</v>
      </c>
      <c r="X353"/>
      <c r="Y353"/>
      <c r="Z353"/>
      <c r="AA353"/>
      <c r="AB353"/>
    </row>
    <row r="354" spans="1:28" s="7" customFormat="1" ht="12.75">
      <c r="A354" s="446" t="s">
        <v>185</v>
      </c>
      <c r="B354" s="453" t="s">
        <v>363</v>
      </c>
      <c r="C354" s="447" t="s">
        <v>254</v>
      </c>
      <c r="D354" s="364"/>
      <c r="E354" s="448" t="s">
        <v>254</v>
      </c>
      <c r="F354" s="367"/>
      <c r="G354" s="449">
        <v>728212.23</v>
      </c>
      <c r="H354" s="449">
        <v>729075.87</v>
      </c>
      <c r="I354" s="449">
        <v>729857.4</v>
      </c>
      <c r="J354" s="449"/>
      <c r="K354" s="450">
        <v>150</v>
      </c>
      <c r="L354" s="450">
        <v>150</v>
      </c>
      <c r="M354" s="450">
        <v>150</v>
      </c>
      <c r="N354" s="369"/>
      <c r="O354" s="451" t="s">
        <v>254</v>
      </c>
      <c r="P354" s="48"/>
      <c r="Q354" s="452" t="s">
        <v>251</v>
      </c>
      <c r="R354" s="202"/>
      <c r="S354" s="454">
        <v>941291.888946889</v>
      </c>
      <c r="T354" s="454">
        <v>862767.6156637893</v>
      </c>
      <c r="U354" s="454">
        <v>955894.212955662</v>
      </c>
      <c r="V354" s="50">
        <f t="shared" si="5"/>
        <v>2759953.71756634</v>
      </c>
      <c r="X354"/>
      <c r="Y354"/>
      <c r="Z354"/>
      <c r="AA354"/>
      <c r="AB354"/>
    </row>
    <row r="355" spans="1:28" s="7" customFormat="1" ht="12.75">
      <c r="A355" s="446" t="s">
        <v>185</v>
      </c>
      <c r="B355" s="453" t="s">
        <v>364</v>
      </c>
      <c r="C355" s="447" t="s">
        <v>253</v>
      </c>
      <c r="D355" s="364"/>
      <c r="E355" s="448" t="s">
        <v>253</v>
      </c>
      <c r="F355" s="367"/>
      <c r="G355" s="449">
        <v>14306.5</v>
      </c>
      <c r="H355" s="449">
        <v>14306.5</v>
      </c>
      <c r="I355" s="449">
        <v>14306.5</v>
      </c>
      <c r="J355" s="449"/>
      <c r="K355" s="450">
        <v>2</v>
      </c>
      <c r="L355" s="450">
        <v>2</v>
      </c>
      <c r="M355" s="450">
        <v>2</v>
      </c>
      <c r="N355" s="369"/>
      <c r="O355" s="451" t="s">
        <v>253</v>
      </c>
      <c r="P355" s="48"/>
      <c r="Q355" s="452" t="s">
        <v>251</v>
      </c>
      <c r="R355" s="202"/>
      <c r="S355" s="454">
        <v>18492.675424056895</v>
      </c>
      <c r="T355" s="454">
        <v>16929.90455642703</v>
      </c>
      <c r="U355" s="454">
        <v>18758.01206318946</v>
      </c>
      <c r="V355" s="50">
        <f t="shared" si="5"/>
        <v>54180.59204367339</v>
      </c>
      <c r="X355"/>
      <c r="Y355"/>
      <c r="Z355"/>
      <c r="AA355"/>
      <c r="AB355"/>
    </row>
    <row r="356" spans="1:28" s="7" customFormat="1" ht="12.75">
      <c r="A356" s="446" t="s">
        <v>185</v>
      </c>
      <c r="B356" s="453" t="s">
        <v>365</v>
      </c>
      <c r="C356" s="447" t="s">
        <v>249</v>
      </c>
      <c r="D356" s="364"/>
      <c r="E356" s="448" t="s">
        <v>249</v>
      </c>
      <c r="F356" s="367"/>
      <c r="G356" s="449">
        <v>7253.72</v>
      </c>
      <c r="H356" s="449">
        <v>7253.72</v>
      </c>
      <c r="I356" s="449">
        <v>7253.72</v>
      </c>
      <c r="J356" s="449"/>
      <c r="K356" s="450">
        <v>2</v>
      </c>
      <c r="L356" s="450">
        <v>2</v>
      </c>
      <c r="M356" s="450">
        <v>2</v>
      </c>
      <c r="N356" s="369"/>
      <c r="O356" s="451" t="s">
        <v>250</v>
      </c>
      <c r="P356" s="48"/>
      <c r="Q356" s="452" t="s">
        <v>251</v>
      </c>
      <c r="R356" s="202"/>
      <c r="S356" s="454">
        <v>9376.205890818159</v>
      </c>
      <c r="T356" s="454">
        <v>8583.845614164602</v>
      </c>
      <c r="U356" s="454">
        <v>9510.737585223405</v>
      </c>
      <c r="V356" s="50">
        <f t="shared" si="5"/>
        <v>27470.789090206163</v>
      </c>
      <c r="X356"/>
      <c r="Y356"/>
      <c r="Z356"/>
      <c r="AA356"/>
      <c r="AB356"/>
    </row>
    <row r="357" spans="1:28" s="7" customFormat="1" ht="12.75">
      <c r="A357" s="446" t="s">
        <v>185</v>
      </c>
      <c r="B357" s="453" t="s">
        <v>365</v>
      </c>
      <c r="C357" s="447" t="s">
        <v>252</v>
      </c>
      <c r="D357" s="364"/>
      <c r="E357" s="448" t="s">
        <v>252</v>
      </c>
      <c r="F357" s="367"/>
      <c r="G357" s="449">
        <v>64780.8</v>
      </c>
      <c r="H357" s="449">
        <v>61890.8</v>
      </c>
      <c r="I357" s="449">
        <v>61890.8</v>
      </c>
      <c r="J357" s="449"/>
      <c r="K357" s="450">
        <v>6</v>
      </c>
      <c r="L357" s="450">
        <v>6</v>
      </c>
      <c r="M357" s="450">
        <v>6</v>
      </c>
      <c r="N357" s="369"/>
      <c r="O357" s="451" t="s">
        <v>252</v>
      </c>
      <c r="P357" s="48"/>
      <c r="Q357" s="452" t="s">
        <v>251</v>
      </c>
      <c r="R357" s="202"/>
      <c r="S357" s="454">
        <v>83736.0855632576</v>
      </c>
      <c r="T357" s="454">
        <v>73239.80966140665</v>
      </c>
      <c r="U357" s="454">
        <v>82411.39281361517</v>
      </c>
      <c r="V357" s="50">
        <f t="shared" si="5"/>
        <v>239387.2880382794</v>
      </c>
      <c r="X357"/>
      <c r="Y357"/>
      <c r="Z357"/>
      <c r="AA357"/>
      <c r="AB357"/>
    </row>
    <row r="358" spans="1:28" s="7" customFormat="1" ht="12.75">
      <c r="A358" s="446" t="s">
        <v>185</v>
      </c>
      <c r="B358" s="453" t="s">
        <v>365</v>
      </c>
      <c r="C358" s="447" t="s">
        <v>255</v>
      </c>
      <c r="D358" s="364"/>
      <c r="E358" s="448" t="s">
        <v>255</v>
      </c>
      <c r="F358" s="367"/>
      <c r="G358" s="449">
        <v>42130.2</v>
      </c>
      <c r="H358" s="449">
        <v>42130.2</v>
      </c>
      <c r="I358" s="449">
        <v>42130.2</v>
      </c>
      <c r="J358" s="449"/>
      <c r="K358" s="450">
        <v>2</v>
      </c>
      <c r="L358" s="450">
        <v>2</v>
      </c>
      <c r="M358" s="450">
        <v>2</v>
      </c>
      <c r="N358" s="369"/>
      <c r="O358" s="451" t="s">
        <v>252</v>
      </c>
      <c r="P358" s="48"/>
      <c r="Q358" s="452" t="s">
        <v>251</v>
      </c>
      <c r="R358" s="202"/>
      <c r="S358" s="454">
        <v>54457.77193238051</v>
      </c>
      <c r="T358" s="454">
        <v>49855.67853375612</v>
      </c>
      <c r="U358" s="454">
        <v>55239.14303460557</v>
      </c>
      <c r="V358" s="50">
        <f t="shared" si="5"/>
        <v>159552.5935007422</v>
      </c>
      <c r="X358"/>
      <c r="Y358"/>
      <c r="Z358"/>
      <c r="AA358"/>
      <c r="AB358"/>
    </row>
    <row r="359" spans="1:28" s="7" customFormat="1" ht="12.75">
      <c r="A359" s="446" t="s">
        <v>185</v>
      </c>
      <c r="B359" s="453" t="s">
        <v>366</v>
      </c>
      <c r="C359" s="447" t="s">
        <v>249</v>
      </c>
      <c r="D359" s="364"/>
      <c r="E359" s="448" t="s">
        <v>249</v>
      </c>
      <c r="F359" s="367"/>
      <c r="G359" s="449">
        <v>135423.47</v>
      </c>
      <c r="H359" s="449">
        <v>124751.03</v>
      </c>
      <c r="I359" s="449">
        <v>124923.01</v>
      </c>
      <c r="J359" s="449"/>
      <c r="K359" s="450">
        <v>27</v>
      </c>
      <c r="L359" s="450">
        <v>26</v>
      </c>
      <c r="M359" s="450">
        <v>26</v>
      </c>
      <c r="N359" s="369"/>
      <c r="O359" s="451" t="s">
        <v>250</v>
      </c>
      <c r="P359" s="48"/>
      <c r="Q359" s="452" t="s">
        <v>251</v>
      </c>
      <c r="R359" s="202"/>
      <c r="S359" s="454">
        <v>175049.26260856996</v>
      </c>
      <c r="T359" s="454">
        <v>147626.8151690466</v>
      </c>
      <c r="U359" s="454">
        <v>168307.26681541547</v>
      </c>
      <c r="V359" s="50">
        <f t="shared" si="5"/>
        <v>490983.34459303203</v>
      </c>
      <c r="X359"/>
      <c r="Y359"/>
      <c r="Z359"/>
      <c r="AA359"/>
      <c r="AB359"/>
    </row>
    <row r="360" spans="1:28" s="7" customFormat="1" ht="12.75">
      <c r="A360" s="446" t="s">
        <v>185</v>
      </c>
      <c r="B360" s="453" t="s">
        <v>366</v>
      </c>
      <c r="C360" s="447" t="s">
        <v>252</v>
      </c>
      <c r="D360" s="364"/>
      <c r="E360" s="448" t="s">
        <v>252</v>
      </c>
      <c r="F360" s="367"/>
      <c r="G360" s="449">
        <v>95401.49</v>
      </c>
      <c r="H360" s="449">
        <v>96128.41</v>
      </c>
      <c r="I360" s="449">
        <v>96247</v>
      </c>
      <c r="J360" s="449"/>
      <c r="K360" s="450">
        <v>10</v>
      </c>
      <c r="L360" s="450">
        <v>10</v>
      </c>
      <c r="M360" s="450">
        <v>10</v>
      </c>
      <c r="N360" s="369"/>
      <c r="O360" s="451" t="s">
        <v>252</v>
      </c>
      <c r="P360" s="48"/>
      <c r="Q360" s="452" t="s">
        <v>251</v>
      </c>
      <c r="R360" s="202"/>
      <c r="S360" s="454">
        <v>123316.58962998704</v>
      </c>
      <c r="T360" s="454">
        <v>113755.62202223366</v>
      </c>
      <c r="U360" s="454">
        <v>125773.19311052708</v>
      </c>
      <c r="V360" s="50">
        <f t="shared" si="5"/>
        <v>362845.40476274776</v>
      </c>
      <c r="X360"/>
      <c r="Y360"/>
      <c r="Z360"/>
      <c r="AA360"/>
      <c r="AB360"/>
    </row>
    <row r="361" spans="1:28" s="7" customFormat="1" ht="12.75">
      <c r="A361" s="446" t="s">
        <v>185</v>
      </c>
      <c r="B361" s="453" t="s">
        <v>366</v>
      </c>
      <c r="C361" s="447" t="s">
        <v>253</v>
      </c>
      <c r="D361" s="364"/>
      <c r="E361" s="448" t="s">
        <v>253</v>
      </c>
      <c r="F361" s="367"/>
      <c r="G361" s="449">
        <v>147400.44</v>
      </c>
      <c r="H361" s="449">
        <v>154702.31</v>
      </c>
      <c r="I361" s="449">
        <v>161037.18</v>
      </c>
      <c r="J361" s="449"/>
      <c r="K361" s="450">
        <v>8</v>
      </c>
      <c r="L361" s="450">
        <v>9</v>
      </c>
      <c r="M361" s="450">
        <v>10</v>
      </c>
      <c r="N361" s="369"/>
      <c r="O361" s="451" t="s">
        <v>253</v>
      </c>
      <c r="P361" s="48"/>
      <c r="Q361" s="452" t="s">
        <v>251</v>
      </c>
      <c r="R361" s="202"/>
      <c r="S361" s="454">
        <v>190530.77232608764</v>
      </c>
      <c r="T361" s="454">
        <v>183070.30671085077</v>
      </c>
      <c r="U361" s="454">
        <v>202415.7875530871</v>
      </c>
      <c r="V361" s="50">
        <f t="shared" si="5"/>
        <v>576016.8665900255</v>
      </c>
      <c r="X361"/>
      <c r="Y361"/>
      <c r="Z361"/>
      <c r="AA361"/>
      <c r="AB361"/>
    </row>
    <row r="362" spans="1:28" s="7" customFormat="1" ht="12.75">
      <c r="A362" s="446" t="s">
        <v>185</v>
      </c>
      <c r="B362" s="453" t="s">
        <v>367</v>
      </c>
      <c r="C362" s="447" t="s">
        <v>249</v>
      </c>
      <c r="D362" s="364"/>
      <c r="E362" s="448" t="s">
        <v>249</v>
      </c>
      <c r="F362" s="367"/>
      <c r="G362" s="449">
        <v>107638.07</v>
      </c>
      <c r="H362" s="449">
        <v>99612.76</v>
      </c>
      <c r="I362" s="449">
        <v>99701.83</v>
      </c>
      <c r="J362" s="449"/>
      <c r="K362" s="450">
        <v>25</v>
      </c>
      <c r="L362" s="450">
        <v>24</v>
      </c>
      <c r="M362" s="450">
        <v>24</v>
      </c>
      <c r="N362" s="369"/>
      <c r="O362" s="451" t="s">
        <v>250</v>
      </c>
      <c r="P362" s="48"/>
      <c r="Q362" s="452" t="s">
        <v>251</v>
      </c>
      <c r="R362" s="202"/>
      <c r="S362" s="454">
        <v>139133.67293062006</v>
      </c>
      <c r="T362" s="454">
        <v>117878.90255494161</v>
      </c>
      <c r="U362" s="454">
        <v>134153.97893983137</v>
      </c>
      <c r="V362" s="50">
        <f t="shared" si="5"/>
        <v>391166.55442539306</v>
      </c>
      <c r="X362"/>
      <c r="Y362"/>
      <c r="Z362"/>
      <c r="AA362"/>
      <c r="AB362"/>
    </row>
    <row r="363" spans="1:28" s="7" customFormat="1" ht="12.75">
      <c r="A363" s="446" t="s">
        <v>185</v>
      </c>
      <c r="B363" s="453" t="s">
        <v>367</v>
      </c>
      <c r="C363" s="447" t="s">
        <v>252</v>
      </c>
      <c r="D363" s="364"/>
      <c r="E363" s="448" t="s">
        <v>252</v>
      </c>
      <c r="F363" s="367"/>
      <c r="G363" s="449">
        <v>59830.64</v>
      </c>
      <c r="H363" s="449">
        <v>59830.64</v>
      </c>
      <c r="I363" s="449">
        <v>60456.57</v>
      </c>
      <c r="J363" s="449"/>
      <c r="K363" s="450">
        <v>12</v>
      </c>
      <c r="L363" s="450">
        <v>12</v>
      </c>
      <c r="M363" s="450">
        <v>12</v>
      </c>
      <c r="N363" s="369"/>
      <c r="O363" s="451" t="s">
        <v>252</v>
      </c>
      <c r="P363" s="48"/>
      <c r="Q363" s="452" t="s">
        <v>251</v>
      </c>
      <c r="R363" s="202"/>
      <c r="S363" s="454">
        <v>77337.4763872083</v>
      </c>
      <c r="T363" s="454">
        <v>70801.87500436483</v>
      </c>
      <c r="U363" s="454">
        <v>78720.69346324513</v>
      </c>
      <c r="V363" s="50">
        <f t="shared" si="5"/>
        <v>226860.04485481826</v>
      </c>
      <c r="X363"/>
      <c r="Y363"/>
      <c r="Z363"/>
      <c r="AA363"/>
      <c r="AB363"/>
    </row>
    <row r="364" spans="1:28" s="7" customFormat="1" ht="12.75">
      <c r="A364" s="446" t="s">
        <v>185</v>
      </c>
      <c r="B364" s="453" t="s">
        <v>367</v>
      </c>
      <c r="C364" s="447" t="s">
        <v>253</v>
      </c>
      <c r="D364" s="364"/>
      <c r="E364" s="448" t="s">
        <v>253</v>
      </c>
      <c r="F364" s="367"/>
      <c r="G364" s="449">
        <v>228634.58</v>
      </c>
      <c r="H364" s="449">
        <v>229151.64</v>
      </c>
      <c r="I364" s="449">
        <v>229483.13</v>
      </c>
      <c r="J364" s="449"/>
      <c r="K364" s="450">
        <v>16</v>
      </c>
      <c r="L364" s="450">
        <v>16</v>
      </c>
      <c r="M364" s="450">
        <v>16</v>
      </c>
      <c r="N364" s="369"/>
      <c r="O364" s="451" t="s">
        <v>253</v>
      </c>
      <c r="P364" s="48"/>
      <c r="Q364" s="452" t="s">
        <v>251</v>
      </c>
      <c r="R364" s="202"/>
      <c r="S364" s="454">
        <v>295534.5527316653</v>
      </c>
      <c r="T364" s="454">
        <v>271171.52302441036</v>
      </c>
      <c r="U364" s="454">
        <v>300371.7834075509</v>
      </c>
      <c r="V364" s="50">
        <f t="shared" si="5"/>
        <v>867077.8591636266</v>
      </c>
      <c r="X364"/>
      <c r="Y364"/>
      <c r="Z364"/>
      <c r="AA364"/>
      <c r="AB364"/>
    </row>
    <row r="365" spans="1:28" s="7" customFormat="1" ht="12.75">
      <c r="A365" s="446" t="s">
        <v>185</v>
      </c>
      <c r="B365" s="453" t="s">
        <v>368</v>
      </c>
      <c r="C365" s="447" t="s">
        <v>249</v>
      </c>
      <c r="D365" s="364"/>
      <c r="E365" s="448" t="s">
        <v>249</v>
      </c>
      <c r="F365" s="367"/>
      <c r="G365" s="449">
        <v>50140.58</v>
      </c>
      <c r="H365" s="449">
        <v>50140.58</v>
      </c>
      <c r="I365" s="449">
        <v>50140.58</v>
      </c>
      <c r="J365" s="449"/>
      <c r="K365" s="450">
        <v>10</v>
      </c>
      <c r="L365" s="450">
        <v>10</v>
      </c>
      <c r="M365" s="450">
        <v>10</v>
      </c>
      <c r="N365" s="369"/>
      <c r="O365" s="451" t="s">
        <v>250</v>
      </c>
      <c r="P365" s="48"/>
      <c r="Q365" s="452" t="s">
        <v>251</v>
      </c>
      <c r="R365" s="202"/>
      <c r="S365" s="454">
        <v>64812.04148561554</v>
      </c>
      <c r="T365" s="454">
        <v>59334.93403724838</v>
      </c>
      <c r="U365" s="454">
        <v>65741.97773706469</v>
      </c>
      <c r="V365" s="50">
        <f t="shared" si="5"/>
        <v>189888.95325992862</v>
      </c>
      <c r="X365"/>
      <c r="Y365"/>
      <c r="Z365"/>
      <c r="AA365"/>
      <c r="AB365"/>
    </row>
    <row r="366" spans="1:28" s="7" customFormat="1" ht="12.75">
      <c r="A366" s="446" t="s">
        <v>185</v>
      </c>
      <c r="B366" s="453" t="s">
        <v>368</v>
      </c>
      <c r="C366" s="447" t="s">
        <v>252</v>
      </c>
      <c r="D366" s="364"/>
      <c r="E366" s="448" t="s">
        <v>252</v>
      </c>
      <c r="F366" s="367"/>
      <c r="G366" s="449">
        <v>56778.24</v>
      </c>
      <c r="H366" s="449">
        <v>56778.24</v>
      </c>
      <c r="I366" s="449">
        <v>56941.29</v>
      </c>
      <c r="J366" s="449"/>
      <c r="K366" s="450">
        <v>6</v>
      </c>
      <c r="L366" s="450">
        <v>6</v>
      </c>
      <c r="M366" s="450">
        <v>6</v>
      </c>
      <c r="N366" s="369"/>
      <c r="O366" s="451" t="s">
        <v>252</v>
      </c>
      <c r="P366" s="48"/>
      <c r="Q366" s="452" t="s">
        <v>251</v>
      </c>
      <c r="R366" s="202"/>
      <c r="S366" s="454">
        <v>73391.92419314326</v>
      </c>
      <c r="T366" s="454">
        <v>67189.75179686908</v>
      </c>
      <c r="U366" s="454">
        <v>74516.22750514105</v>
      </c>
      <c r="V366" s="50">
        <f t="shared" si="5"/>
        <v>215097.9034951534</v>
      </c>
      <c r="X366"/>
      <c r="Y366"/>
      <c r="Z366"/>
      <c r="AA366"/>
      <c r="AB366"/>
    </row>
    <row r="367" spans="1:28" s="7" customFormat="1" ht="12.75">
      <c r="A367" s="446" t="s">
        <v>185</v>
      </c>
      <c r="B367" s="453" t="s">
        <v>368</v>
      </c>
      <c r="C367" s="447" t="s">
        <v>253</v>
      </c>
      <c r="D367" s="364"/>
      <c r="E367" s="448" t="s">
        <v>253</v>
      </c>
      <c r="F367" s="367"/>
      <c r="G367" s="449">
        <v>100768.98</v>
      </c>
      <c r="H367" s="449">
        <v>100768.98</v>
      </c>
      <c r="I367" s="449">
        <v>100768.98</v>
      </c>
      <c r="J367" s="449"/>
      <c r="K367" s="450">
        <v>8</v>
      </c>
      <c r="L367" s="450">
        <v>8</v>
      </c>
      <c r="M367" s="450">
        <v>8</v>
      </c>
      <c r="N367" s="369"/>
      <c r="O367" s="451" t="s">
        <v>253</v>
      </c>
      <c r="P367" s="48"/>
      <c r="Q367" s="452" t="s">
        <v>251</v>
      </c>
      <c r="R367" s="202"/>
      <c r="S367" s="454">
        <v>130254.6422921945</v>
      </c>
      <c r="T367" s="454">
        <v>119247.14036616254</v>
      </c>
      <c r="U367" s="454">
        <v>132123.56218748802</v>
      </c>
      <c r="V367" s="50">
        <f t="shared" si="5"/>
        <v>381625.3448458451</v>
      </c>
      <c r="X367"/>
      <c r="Y367"/>
      <c r="Z367"/>
      <c r="AA367"/>
      <c r="AB367"/>
    </row>
    <row r="368" spans="1:28" s="7" customFormat="1" ht="12.75">
      <c r="A368" s="446" t="s">
        <v>185</v>
      </c>
      <c r="B368" s="453" t="s">
        <v>369</v>
      </c>
      <c r="C368" s="447" t="s">
        <v>249</v>
      </c>
      <c r="D368" s="364"/>
      <c r="E368" s="448" t="s">
        <v>249</v>
      </c>
      <c r="F368" s="367"/>
      <c r="G368" s="449">
        <v>39713.94</v>
      </c>
      <c r="H368" s="449">
        <v>39713.94</v>
      </c>
      <c r="I368" s="449">
        <v>39713.94</v>
      </c>
      <c r="J368" s="449"/>
      <c r="K368" s="450">
        <v>8</v>
      </c>
      <c r="L368" s="450">
        <v>8</v>
      </c>
      <c r="M368" s="450">
        <v>8</v>
      </c>
      <c r="N368" s="369"/>
      <c r="O368" s="451" t="s">
        <v>250</v>
      </c>
      <c r="P368" s="48"/>
      <c r="Q368" s="452" t="s">
        <v>251</v>
      </c>
      <c r="R368" s="202"/>
      <c r="S368" s="454">
        <v>51334.49846087234</v>
      </c>
      <c r="T368" s="454">
        <v>46996.34528079333</v>
      </c>
      <c r="U368" s="454">
        <v>52071.0562049965</v>
      </c>
      <c r="V368" s="50">
        <f t="shared" si="5"/>
        <v>150401.89994666216</v>
      </c>
      <c r="X368"/>
      <c r="Y368"/>
      <c r="Z368"/>
      <c r="AA368"/>
      <c r="AB368"/>
    </row>
    <row r="369" spans="1:28" s="7" customFormat="1" ht="12.75">
      <c r="A369" s="446" t="s">
        <v>185</v>
      </c>
      <c r="B369" s="453" t="s">
        <v>369</v>
      </c>
      <c r="C369" s="447" t="s">
        <v>252</v>
      </c>
      <c r="D369" s="364"/>
      <c r="E369" s="448" t="s">
        <v>252</v>
      </c>
      <c r="F369" s="367"/>
      <c r="G369" s="449">
        <v>124543.98</v>
      </c>
      <c r="H369" s="449">
        <v>124543.98</v>
      </c>
      <c r="I369" s="449">
        <v>125157.8</v>
      </c>
      <c r="J369" s="449"/>
      <c r="K369" s="450">
        <v>14</v>
      </c>
      <c r="L369" s="450">
        <v>14</v>
      </c>
      <c r="M369" s="450">
        <v>14</v>
      </c>
      <c r="N369" s="369"/>
      <c r="O369" s="451" t="s">
        <v>252</v>
      </c>
      <c r="P369" s="48"/>
      <c r="Q369" s="452" t="s">
        <v>251</v>
      </c>
      <c r="R369" s="202"/>
      <c r="S369" s="454">
        <v>160986.36271346823</v>
      </c>
      <c r="T369" s="454">
        <v>147381.79809719755</v>
      </c>
      <c r="U369" s="454">
        <v>163564.49820425466</v>
      </c>
      <c r="V369" s="50">
        <f t="shared" si="5"/>
        <v>471932.6590149205</v>
      </c>
      <c r="X369"/>
      <c r="Y369"/>
      <c r="Z369"/>
      <c r="AA369"/>
      <c r="AB369"/>
    </row>
    <row r="370" spans="1:28" s="7" customFormat="1" ht="12.75">
      <c r="A370" s="446" t="s">
        <v>185</v>
      </c>
      <c r="B370" s="453" t="s">
        <v>369</v>
      </c>
      <c r="C370" s="447" t="s">
        <v>253</v>
      </c>
      <c r="D370" s="364"/>
      <c r="E370" s="448" t="s">
        <v>253</v>
      </c>
      <c r="F370" s="367"/>
      <c r="G370" s="449">
        <v>151825.32</v>
      </c>
      <c r="H370" s="449">
        <v>151825.32</v>
      </c>
      <c r="I370" s="449">
        <v>151936.95</v>
      </c>
      <c r="J370" s="449"/>
      <c r="K370" s="450">
        <v>8</v>
      </c>
      <c r="L370" s="450">
        <v>8</v>
      </c>
      <c r="M370" s="450">
        <v>8</v>
      </c>
      <c r="N370" s="369"/>
      <c r="O370" s="451" t="s">
        <v>253</v>
      </c>
      <c r="P370" s="48"/>
      <c r="Q370" s="452" t="s">
        <v>251</v>
      </c>
      <c r="R370" s="202"/>
      <c r="S370" s="454">
        <v>196250.40114029104</v>
      </c>
      <c r="T370" s="454">
        <v>179665.75870052018</v>
      </c>
      <c r="U370" s="454">
        <v>199115.0295101158</v>
      </c>
      <c r="V370" s="50">
        <f t="shared" si="5"/>
        <v>575031.189350927</v>
      </c>
      <c r="X370"/>
      <c r="Y370"/>
      <c r="Z370"/>
      <c r="AA370"/>
      <c r="AB370"/>
    </row>
    <row r="371" spans="1:28" s="7" customFormat="1" ht="12.75">
      <c r="A371" s="446" t="s">
        <v>185</v>
      </c>
      <c r="B371" s="453" t="s">
        <v>370</v>
      </c>
      <c r="C371" s="447" t="s">
        <v>249</v>
      </c>
      <c r="D371" s="364"/>
      <c r="E371" s="448" t="s">
        <v>249</v>
      </c>
      <c r="F371" s="367"/>
      <c r="G371" s="449">
        <v>386787.23</v>
      </c>
      <c r="H371" s="449">
        <v>377625.66</v>
      </c>
      <c r="I371" s="449">
        <v>383523.26</v>
      </c>
      <c r="J371" s="449"/>
      <c r="K371" s="450">
        <v>70</v>
      </c>
      <c r="L371" s="450">
        <v>70</v>
      </c>
      <c r="M371" s="450">
        <v>71</v>
      </c>
      <c r="N371" s="369"/>
      <c r="O371" s="451" t="s">
        <v>250</v>
      </c>
      <c r="P371" s="48"/>
      <c r="Q371" s="452" t="s">
        <v>251</v>
      </c>
      <c r="R371" s="202"/>
      <c r="S371" s="454">
        <v>499963.70199280337</v>
      </c>
      <c r="T371" s="454">
        <v>446871.4487720801</v>
      </c>
      <c r="U371" s="454">
        <v>501706.68692485377</v>
      </c>
      <c r="V371" s="50">
        <f aca="true" t="shared" si="6" ref="V371:V434">S371+T371+U371</f>
        <v>1448541.8376897373</v>
      </c>
      <c r="X371"/>
      <c r="Y371"/>
      <c r="Z371"/>
      <c r="AA371"/>
      <c r="AB371"/>
    </row>
    <row r="372" spans="1:28" s="7" customFormat="1" ht="12.75">
      <c r="A372" s="446" t="s">
        <v>185</v>
      </c>
      <c r="B372" s="453" t="s">
        <v>370</v>
      </c>
      <c r="C372" s="447" t="s">
        <v>252</v>
      </c>
      <c r="D372" s="364"/>
      <c r="E372" s="448" t="s">
        <v>252</v>
      </c>
      <c r="F372" s="367"/>
      <c r="G372" s="449">
        <v>287455.55</v>
      </c>
      <c r="H372" s="449">
        <v>287651.24</v>
      </c>
      <c r="I372" s="449">
        <v>287940.63</v>
      </c>
      <c r="J372" s="449"/>
      <c r="K372" s="450">
        <v>36</v>
      </c>
      <c r="L372" s="450">
        <v>36</v>
      </c>
      <c r="M372" s="450">
        <v>36</v>
      </c>
      <c r="N372" s="369"/>
      <c r="O372" s="451" t="s">
        <v>252</v>
      </c>
      <c r="P372" s="48"/>
      <c r="Q372" s="452" t="s">
        <v>251</v>
      </c>
      <c r="R372" s="202"/>
      <c r="S372" s="454">
        <v>371566.92307648674</v>
      </c>
      <c r="T372" s="454">
        <v>340398.283209582</v>
      </c>
      <c r="U372" s="454">
        <v>377195.77151328744</v>
      </c>
      <c r="V372" s="50">
        <f t="shared" si="6"/>
        <v>1089160.9777993562</v>
      </c>
      <c r="X372"/>
      <c r="Y372"/>
      <c r="Z372"/>
      <c r="AA372"/>
      <c r="AB372"/>
    </row>
    <row r="373" spans="1:28" s="7" customFormat="1" ht="12.75">
      <c r="A373" s="446" t="s">
        <v>185</v>
      </c>
      <c r="B373" s="453" t="s">
        <v>370</v>
      </c>
      <c r="C373" s="447" t="s">
        <v>253</v>
      </c>
      <c r="D373" s="364"/>
      <c r="E373" s="448" t="s">
        <v>253</v>
      </c>
      <c r="F373" s="367"/>
      <c r="G373" s="449">
        <v>186663.44</v>
      </c>
      <c r="H373" s="449">
        <v>179620.09</v>
      </c>
      <c r="I373" s="449">
        <v>193981.8</v>
      </c>
      <c r="J373" s="449"/>
      <c r="K373" s="450">
        <v>14</v>
      </c>
      <c r="L373" s="450">
        <v>13</v>
      </c>
      <c r="M373" s="450">
        <v>14</v>
      </c>
      <c r="N373" s="369"/>
      <c r="O373" s="451" t="s">
        <v>253</v>
      </c>
      <c r="P373" s="48"/>
      <c r="Q373" s="452" t="s">
        <v>251</v>
      </c>
      <c r="R373" s="202"/>
      <c r="S373" s="454">
        <v>241282.38279508744</v>
      </c>
      <c r="T373" s="454">
        <v>212557.29773996666</v>
      </c>
      <c r="U373" s="454">
        <v>244864.5445246758</v>
      </c>
      <c r="V373" s="50">
        <f t="shared" si="6"/>
        <v>698704.2250597299</v>
      </c>
      <c r="X373"/>
      <c r="Y373"/>
      <c r="Z373"/>
      <c r="AA373"/>
      <c r="AB373"/>
    </row>
    <row r="374" spans="1:28" s="7" customFormat="1" ht="12.75">
      <c r="A374" s="446" t="s">
        <v>185</v>
      </c>
      <c r="B374" s="453" t="s">
        <v>371</v>
      </c>
      <c r="C374" s="447" t="s">
        <v>249</v>
      </c>
      <c r="D374" s="364"/>
      <c r="E374" s="448" t="s">
        <v>249</v>
      </c>
      <c r="F374" s="367"/>
      <c r="G374" s="449">
        <v>469475.49</v>
      </c>
      <c r="H374" s="449">
        <v>444267.68</v>
      </c>
      <c r="I374" s="449">
        <v>447097.76</v>
      </c>
      <c r="J374" s="449"/>
      <c r="K374" s="450">
        <v>102</v>
      </c>
      <c r="L374" s="450">
        <v>102</v>
      </c>
      <c r="M374" s="450">
        <v>102</v>
      </c>
      <c r="N374" s="369"/>
      <c r="O374" s="451" t="s">
        <v>250</v>
      </c>
      <c r="P374" s="48"/>
      <c r="Q374" s="452" t="s">
        <v>251</v>
      </c>
      <c r="R374" s="202"/>
      <c r="S374" s="454">
        <v>606847.0874162142</v>
      </c>
      <c r="T374" s="454">
        <v>525733.7168353731</v>
      </c>
      <c r="U374" s="454">
        <v>594756.942206269</v>
      </c>
      <c r="V374" s="50">
        <f t="shared" si="6"/>
        <v>1727337.7464578561</v>
      </c>
      <c r="X374"/>
      <c r="Y374"/>
      <c r="Z374"/>
      <c r="AA374"/>
      <c r="AB374"/>
    </row>
    <row r="375" spans="1:28" s="7" customFormat="1" ht="12.75">
      <c r="A375" s="446" t="s">
        <v>185</v>
      </c>
      <c r="B375" s="453" t="s">
        <v>371</v>
      </c>
      <c r="C375" s="447" t="s">
        <v>252</v>
      </c>
      <c r="D375" s="364"/>
      <c r="E375" s="448" t="s">
        <v>252</v>
      </c>
      <c r="F375" s="367"/>
      <c r="G375" s="449">
        <v>12833.48</v>
      </c>
      <c r="H375" s="449">
        <v>12833.48</v>
      </c>
      <c r="I375" s="449">
        <v>12833.48</v>
      </c>
      <c r="J375" s="449"/>
      <c r="K375" s="450">
        <v>2</v>
      </c>
      <c r="L375" s="450">
        <v>2</v>
      </c>
      <c r="M375" s="450">
        <v>2</v>
      </c>
      <c r="N375" s="369"/>
      <c r="O375" s="451" t="s">
        <v>252</v>
      </c>
      <c r="P375" s="48"/>
      <c r="Q375" s="452" t="s">
        <v>251</v>
      </c>
      <c r="R375" s="202"/>
      <c r="S375" s="454">
        <v>16588.640142671207</v>
      </c>
      <c r="T375" s="454">
        <v>15186.774649761657</v>
      </c>
      <c r="U375" s="454">
        <v>16826.65729931854</v>
      </c>
      <c r="V375" s="50">
        <f t="shared" si="6"/>
        <v>48602.072091751405</v>
      </c>
      <c r="X375"/>
      <c r="Y375"/>
      <c r="Z375"/>
      <c r="AA375"/>
      <c r="AB375"/>
    </row>
    <row r="376" spans="1:28" s="7" customFormat="1" ht="12.75">
      <c r="A376" s="446" t="s">
        <v>185</v>
      </c>
      <c r="B376" s="453" t="s">
        <v>371</v>
      </c>
      <c r="C376" s="447" t="s">
        <v>253</v>
      </c>
      <c r="D376" s="364"/>
      <c r="E376" s="448" t="s">
        <v>253</v>
      </c>
      <c r="F376" s="367"/>
      <c r="G376" s="449">
        <v>30066.84</v>
      </c>
      <c r="H376" s="449">
        <v>30257.65</v>
      </c>
      <c r="I376" s="449">
        <v>30448.46</v>
      </c>
      <c r="J376" s="449"/>
      <c r="K376" s="450">
        <v>2</v>
      </c>
      <c r="L376" s="450">
        <v>2</v>
      </c>
      <c r="M376" s="450">
        <v>2</v>
      </c>
      <c r="N376" s="369"/>
      <c r="O376" s="451" t="s">
        <v>253</v>
      </c>
      <c r="P376" s="48"/>
      <c r="Q376" s="452" t="s">
        <v>251</v>
      </c>
      <c r="R376" s="202"/>
      <c r="S376" s="454">
        <v>38864.59393611651</v>
      </c>
      <c r="T376" s="454">
        <v>35806.041072363914</v>
      </c>
      <c r="U376" s="454">
        <v>39672.41209965851</v>
      </c>
      <c r="V376" s="50">
        <f t="shared" si="6"/>
        <v>114343.04710813894</v>
      </c>
      <c r="X376"/>
      <c r="Y376"/>
      <c r="Z376"/>
      <c r="AA376"/>
      <c r="AB376"/>
    </row>
    <row r="377" spans="1:28" s="7" customFormat="1" ht="12.75">
      <c r="A377" s="446" t="s">
        <v>185</v>
      </c>
      <c r="B377" s="453" t="s">
        <v>372</v>
      </c>
      <c r="C377" s="447" t="s">
        <v>249</v>
      </c>
      <c r="D377" s="364"/>
      <c r="E377" s="448" t="s">
        <v>249</v>
      </c>
      <c r="F377" s="367"/>
      <c r="G377" s="449">
        <v>172086.93</v>
      </c>
      <c r="H377" s="449">
        <v>157686.69</v>
      </c>
      <c r="I377" s="449">
        <v>150039.25</v>
      </c>
      <c r="J377" s="449"/>
      <c r="K377" s="450">
        <v>36</v>
      </c>
      <c r="L377" s="450">
        <v>31</v>
      </c>
      <c r="M377" s="450">
        <v>26</v>
      </c>
      <c r="N377" s="369"/>
      <c r="O377" s="451" t="s">
        <v>250</v>
      </c>
      <c r="P377" s="48"/>
      <c r="Q377" s="452" t="s">
        <v>251</v>
      </c>
      <c r="R377" s="202"/>
      <c r="S377" s="454">
        <v>222440.6906799286</v>
      </c>
      <c r="T377" s="454">
        <v>186601.9369880052</v>
      </c>
      <c r="U377" s="454">
        <v>209702.713301263</v>
      </c>
      <c r="V377" s="50">
        <f t="shared" si="6"/>
        <v>618745.3409691968</v>
      </c>
      <c r="X377"/>
      <c r="Y377"/>
      <c r="Z377"/>
      <c r="AA377"/>
      <c r="AB377"/>
    </row>
    <row r="378" spans="1:28" s="7" customFormat="1" ht="12.75">
      <c r="A378" s="446" t="s">
        <v>185</v>
      </c>
      <c r="B378" s="453" t="s">
        <v>372</v>
      </c>
      <c r="C378" s="447" t="s">
        <v>252</v>
      </c>
      <c r="D378" s="364"/>
      <c r="E378" s="448" t="s">
        <v>252</v>
      </c>
      <c r="F378" s="367"/>
      <c r="G378" s="449">
        <v>161990.75</v>
      </c>
      <c r="H378" s="449">
        <v>162298.5</v>
      </c>
      <c r="I378" s="449">
        <v>154875.24</v>
      </c>
      <c r="J378" s="449"/>
      <c r="K378" s="450">
        <v>22</v>
      </c>
      <c r="L378" s="450">
        <v>22</v>
      </c>
      <c r="M378" s="450">
        <v>20</v>
      </c>
      <c r="N378" s="369"/>
      <c r="O378" s="451" t="s">
        <v>252</v>
      </c>
      <c r="P378" s="48"/>
      <c r="Q378" s="452" t="s">
        <v>251</v>
      </c>
      <c r="R378" s="202"/>
      <c r="S378" s="454">
        <v>209390.30241145944</v>
      </c>
      <c r="T378" s="454">
        <v>192059.42156720877</v>
      </c>
      <c r="U378" s="454">
        <v>209419.3381486743</v>
      </c>
      <c r="V378" s="50">
        <f t="shared" si="6"/>
        <v>610869.0621273424</v>
      </c>
      <c r="X378"/>
      <c r="Y378"/>
      <c r="Z378"/>
      <c r="AA378"/>
      <c r="AB378"/>
    </row>
    <row r="379" spans="1:28" s="7" customFormat="1" ht="12.75">
      <c r="A379" s="446" t="s">
        <v>185</v>
      </c>
      <c r="B379" s="453" t="s">
        <v>372</v>
      </c>
      <c r="C379" s="447" t="s">
        <v>253</v>
      </c>
      <c r="D379" s="364"/>
      <c r="E379" s="448" t="s">
        <v>253</v>
      </c>
      <c r="F379" s="367"/>
      <c r="G379" s="449">
        <v>137125.98</v>
      </c>
      <c r="H379" s="449">
        <v>137125.98</v>
      </c>
      <c r="I379" s="449">
        <v>137125.98</v>
      </c>
      <c r="J379" s="449"/>
      <c r="K379" s="450">
        <v>8</v>
      </c>
      <c r="L379" s="450">
        <v>8</v>
      </c>
      <c r="M379" s="450">
        <v>8</v>
      </c>
      <c r="N379" s="369"/>
      <c r="O379" s="451" t="s">
        <v>253</v>
      </c>
      <c r="P379" s="48"/>
      <c r="Q379" s="452" t="s">
        <v>251</v>
      </c>
      <c r="R379" s="202"/>
      <c r="S379" s="454">
        <v>177249.93816417136</v>
      </c>
      <c r="T379" s="454">
        <v>162270.97847876992</v>
      </c>
      <c r="U379" s="454">
        <v>179793.1560491159</v>
      </c>
      <c r="V379" s="50">
        <f t="shared" si="6"/>
        <v>519314.07269205723</v>
      </c>
      <c r="X379"/>
      <c r="Y379"/>
      <c r="Z379"/>
      <c r="AA379"/>
      <c r="AB379"/>
    </row>
    <row r="380" spans="1:28" s="7" customFormat="1" ht="12.75">
      <c r="A380" s="446" t="s">
        <v>185</v>
      </c>
      <c r="B380" s="453" t="s">
        <v>373</v>
      </c>
      <c r="C380" s="447" t="s">
        <v>249</v>
      </c>
      <c r="D380" s="364"/>
      <c r="E380" s="448" t="s">
        <v>249</v>
      </c>
      <c r="F380" s="367"/>
      <c r="G380" s="449">
        <v>331592.3</v>
      </c>
      <c r="H380" s="449">
        <v>348884.57</v>
      </c>
      <c r="I380" s="449">
        <v>338772.05</v>
      </c>
      <c r="J380" s="449"/>
      <c r="K380" s="450">
        <v>64</v>
      </c>
      <c r="L380" s="450">
        <v>67</v>
      </c>
      <c r="M380" s="450">
        <v>66</v>
      </c>
      <c r="N380" s="369"/>
      <c r="O380" s="451" t="s">
        <v>250</v>
      </c>
      <c r="P380" s="48"/>
      <c r="Q380" s="452" t="s">
        <v>251</v>
      </c>
      <c r="R380" s="202"/>
      <c r="S380" s="454">
        <v>428618.37465603056</v>
      </c>
      <c r="T380" s="454">
        <v>412860.0616020749</v>
      </c>
      <c r="U380" s="454">
        <v>445463.7993628264</v>
      </c>
      <c r="V380" s="50">
        <f t="shared" si="6"/>
        <v>1286942.2356209317</v>
      </c>
      <c r="X380"/>
      <c r="Y380"/>
      <c r="Z380"/>
      <c r="AA380"/>
      <c r="AB380"/>
    </row>
    <row r="381" spans="1:28" s="7" customFormat="1" ht="12.75">
      <c r="A381" s="446" t="s">
        <v>185</v>
      </c>
      <c r="B381" s="453" t="s">
        <v>373</v>
      </c>
      <c r="C381" s="447" t="s">
        <v>252</v>
      </c>
      <c r="D381" s="364"/>
      <c r="E381" s="448" t="s">
        <v>252</v>
      </c>
      <c r="F381" s="367"/>
      <c r="G381" s="449">
        <v>168280.74</v>
      </c>
      <c r="H381" s="449">
        <v>168399.32</v>
      </c>
      <c r="I381" s="449">
        <v>168517.91</v>
      </c>
      <c r="J381" s="449"/>
      <c r="K381" s="450">
        <v>22</v>
      </c>
      <c r="L381" s="450">
        <v>22</v>
      </c>
      <c r="M381" s="450">
        <v>22</v>
      </c>
      <c r="N381" s="369"/>
      <c r="O381" s="451" t="s">
        <v>252</v>
      </c>
      <c r="P381" s="48"/>
      <c r="Q381" s="452" t="s">
        <v>251</v>
      </c>
      <c r="R381" s="202"/>
      <c r="S381" s="454">
        <v>217520.78460420843</v>
      </c>
      <c r="T381" s="454">
        <v>199278.95816357696</v>
      </c>
      <c r="U381" s="454">
        <v>220797.2976283234</v>
      </c>
      <c r="V381" s="50">
        <f t="shared" si="6"/>
        <v>637597.0403961088</v>
      </c>
      <c r="X381"/>
      <c r="Y381"/>
      <c r="Z381"/>
      <c r="AA381"/>
      <c r="AB381"/>
    </row>
    <row r="382" spans="1:28" s="7" customFormat="1" ht="12.75">
      <c r="A382" s="446" t="s">
        <v>185</v>
      </c>
      <c r="B382" s="453" t="s">
        <v>373</v>
      </c>
      <c r="C382" s="447" t="s">
        <v>253</v>
      </c>
      <c r="D382" s="364"/>
      <c r="E382" s="448" t="s">
        <v>253</v>
      </c>
      <c r="F382" s="367"/>
      <c r="G382" s="449">
        <v>153069.98</v>
      </c>
      <c r="H382" s="449">
        <v>153069.98</v>
      </c>
      <c r="I382" s="449">
        <v>153293.23</v>
      </c>
      <c r="J382" s="449"/>
      <c r="K382" s="450">
        <v>10</v>
      </c>
      <c r="L382" s="450">
        <v>10</v>
      </c>
      <c r="M382" s="450">
        <v>10</v>
      </c>
      <c r="N382" s="369"/>
      <c r="O382" s="451" t="s">
        <v>253</v>
      </c>
      <c r="P382" s="48"/>
      <c r="Q382" s="452" t="s">
        <v>251</v>
      </c>
      <c r="R382" s="202"/>
      <c r="S382" s="454">
        <v>197859.25679284806</v>
      </c>
      <c r="T382" s="454">
        <v>181138.65388838603</v>
      </c>
      <c r="U382" s="454">
        <v>200795.75298523085</v>
      </c>
      <c r="V382" s="50">
        <f t="shared" si="6"/>
        <v>579793.663666465</v>
      </c>
      <c r="X382"/>
      <c r="Y382"/>
      <c r="Z382"/>
      <c r="AA382"/>
      <c r="AB382"/>
    </row>
    <row r="383" spans="1:28" s="7" customFormat="1" ht="12.75">
      <c r="A383" s="446" t="s">
        <v>185</v>
      </c>
      <c r="B383" s="453" t="s">
        <v>374</v>
      </c>
      <c r="C383" s="447" t="s">
        <v>249</v>
      </c>
      <c r="D383" s="364"/>
      <c r="E383" s="448" t="s">
        <v>249</v>
      </c>
      <c r="F383" s="367"/>
      <c r="G383" s="449">
        <v>62752.74</v>
      </c>
      <c r="H383" s="449">
        <v>67612.24</v>
      </c>
      <c r="I383" s="449">
        <v>63382.43</v>
      </c>
      <c r="J383" s="449"/>
      <c r="K383" s="450">
        <v>14</v>
      </c>
      <c r="L383" s="450">
        <v>14</v>
      </c>
      <c r="M383" s="450">
        <v>14</v>
      </c>
      <c r="N383" s="369"/>
      <c r="O383" s="451" t="s">
        <v>250</v>
      </c>
      <c r="P383" s="48"/>
      <c r="Q383" s="452" t="s">
        <v>251</v>
      </c>
      <c r="R383" s="202"/>
      <c r="S383" s="454">
        <v>81114.60194947975</v>
      </c>
      <c r="T383" s="454">
        <v>80010.39877302191</v>
      </c>
      <c r="U383" s="454">
        <v>84677.50682071586</v>
      </c>
      <c r="V383" s="50">
        <f t="shared" si="6"/>
        <v>245802.5075432175</v>
      </c>
      <c r="X383"/>
      <c r="Y383"/>
      <c r="Z383"/>
      <c r="AA383"/>
      <c r="AB383"/>
    </row>
    <row r="384" spans="1:28" s="7" customFormat="1" ht="12.75">
      <c r="A384" s="446" t="s">
        <v>185</v>
      </c>
      <c r="B384" s="453" t="s">
        <v>374</v>
      </c>
      <c r="C384" s="447" t="s">
        <v>252</v>
      </c>
      <c r="D384" s="364"/>
      <c r="E384" s="448" t="s">
        <v>252</v>
      </c>
      <c r="F384" s="367"/>
      <c r="G384" s="449">
        <v>96401.96</v>
      </c>
      <c r="H384" s="449">
        <v>96401.96</v>
      </c>
      <c r="I384" s="449">
        <v>96401.96</v>
      </c>
      <c r="J384" s="449"/>
      <c r="K384" s="450">
        <v>4</v>
      </c>
      <c r="L384" s="450">
        <v>4</v>
      </c>
      <c r="M384" s="450">
        <v>4</v>
      </c>
      <c r="N384" s="369"/>
      <c r="O384" s="451" t="s">
        <v>252</v>
      </c>
      <c r="P384" s="48"/>
      <c r="Q384" s="452" t="s">
        <v>251</v>
      </c>
      <c r="R384" s="202"/>
      <c r="S384" s="454">
        <v>124609.80369223193</v>
      </c>
      <c r="T384" s="454">
        <v>114079.33329972366</v>
      </c>
      <c r="U384" s="454">
        <v>126397.73030406513</v>
      </c>
      <c r="V384" s="50">
        <f t="shared" si="6"/>
        <v>365086.86729602073</v>
      </c>
      <c r="X384"/>
      <c r="Y384"/>
      <c r="Z384"/>
      <c r="AA384"/>
      <c r="AB384"/>
    </row>
    <row r="385" spans="1:28" s="7" customFormat="1" ht="12.75">
      <c r="A385" s="446" t="s">
        <v>185</v>
      </c>
      <c r="B385" s="453" t="s">
        <v>374</v>
      </c>
      <c r="C385" s="447" t="s">
        <v>253</v>
      </c>
      <c r="D385" s="364"/>
      <c r="E385" s="448" t="s">
        <v>253</v>
      </c>
      <c r="F385" s="367"/>
      <c r="G385" s="449">
        <v>367519.82</v>
      </c>
      <c r="H385" s="449">
        <v>369008.37</v>
      </c>
      <c r="I385" s="449">
        <v>295193.38</v>
      </c>
      <c r="J385" s="449"/>
      <c r="K385" s="450">
        <v>20</v>
      </c>
      <c r="L385" s="450">
        <v>20</v>
      </c>
      <c r="M385" s="450">
        <v>18</v>
      </c>
      <c r="N385" s="369"/>
      <c r="O385" s="451" t="s">
        <v>253</v>
      </c>
      <c r="P385" s="48"/>
      <c r="Q385" s="452" t="s">
        <v>251</v>
      </c>
      <c r="R385" s="202"/>
      <c r="S385" s="454">
        <v>475058.5218724226</v>
      </c>
      <c r="T385" s="454">
        <v>436673.99326339155</v>
      </c>
      <c r="U385" s="454">
        <v>450914.98400290706</v>
      </c>
      <c r="V385" s="50">
        <f t="shared" si="6"/>
        <v>1362647.4991387213</v>
      </c>
      <c r="X385"/>
      <c r="Y385"/>
      <c r="Z385"/>
      <c r="AA385"/>
      <c r="AB385"/>
    </row>
    <row r="386" spans="1:28" s="7" customFormat="1" ht="12.75">
      <c r="A386" s="446" t="s">
        <v>185</v>
      </c>
      <c r="B386" s="453" t="s">
        <v>374</v>
      </c>
      <c r="C386" s="447" t="s">
        <v>255</v>
      </c>
      <c r="D386" s="364"/>
      <c r="E386" s="448" t="s">
        <v>255</v>
      </c>
      <c r="F386" s="367"/>
      <c r="G386" s="449">
        <v>43611.76</v>
      </c>
      <c r="H386" s="449">
        <v>43611.76</v>
      </c>
      <c r="I386" s="449">
        <v>43611.76</v>
      </c>
      <c r="J386" s="449"/>
      <c r="K386" s="450">
        <v>2</v>
      </c>
      <c r="L386" s="450">
        <v>2</v>
      </c>
      <c r="M386" s="450">
        <v>2</v>
      </c>
      <c r="N386" s="369"/>
      <c r="O386" s="451" t="s">
        <v>252</v>
      </c>
      <c r="P386" s="48"/>
      <c r="Q386" s="452" t="s">
        <v>251</v>
      </c>
      <c r="R386" s="202"/>
      <c r="S386" s="454">
        <v>56372.846073593646</v>
      </c>
      <c r="T386" s="454">
        <v>51608.91443314592</v>
      </c>
      <c r="U386" s="454">
        <v>57181.69504609259</v>
      </c>
      <c r="V386" s="50">
        <f t="shared" si="6"/>
        <v>165163.45555283217</v>
      </c>
      <c r="X386"/>
      <c r="Y386"/>
      <c r="Z386"/>
      <c r="AA386"/>
      <c r="AB386"/>
    </row>
    <row r="387" spans="1:28" s="7" customFormat="1" ht="12.75">
      <c r="A387" s="446" t="s">
        <v>185</v>
      </c>
      <c r="B387" s="453" t="s">
        <v>375</v>
      </c>
      <c r="C387" s="447" t="s">
        <v>249</v>
      </c>
      <c r="D387" s="364"/>
      <c r="E387" s="448" t="s">
        <v>249</v>
      </c>
      <c r="F387" s="367"/>
      <c r="G387" s="449">
        <v>11540.22</v>
      </c>
      <c r="H387" s="449">
        <v>11540.22</v>
      </c>
      <c r="I387" s="449">
        <v>11540.22</v>
      </c>
      <c r="J387" s="449"/>
      <c r="K387" s="450">
        <v>2</v>
      </c>
      <c r="L387" s="450">
        <v>2</v>
      </c>
      <c r="M387" s="450">
        <v>2</v>
      </c>
      <c r="N387" s="369"/>
      <c r="O387" s="451" t="s">
        <v>250</v>
      </c>
      <c r="P387" s="48"/>
      <c r="Q387" s="452" t="s">
        <v>251</v>
      </c>
      <c r="R387" s="202"/>
      <c r="S387" s="454">
        <v>14916.963812407635</v>
      </c>
      <c r="T387" s="454">
        <v>13656.367606344691</v>
      </c>
      <c r="U387" s="454">
        <v>15130.995419694564</v>
      </c>
      <c r="V387" s="50">
        <f t="shared" si="6"/>
        <v>43704.32683844689</v>
      </c>
      <c r="X387"/>
      <c r="Y387"/>
      <c r="Z387"/>
      <c r="AA387"/>
      <c r="AB387"/>
    </row>
    <row r="388" spans="1:28" s="7" customFormat="1" ht="12.75">
      <c r="A388" s="446" t="s">
        <v>185</v>
      </c>
      <c r="B388" s="453" t="s">
        <v>375</v>
      </c>
      <c r="C388" s="447" t="s">
        <v>252</v>
      </c>
      <c r="D388" s="364"/>
      <c r="E388" s="448" t="s">
        <v>252</v>
      </c>
      <c r="F388" s="367"/>
      <c r="G388" s="449">
        <v>23533.42</v>
      </c>
      <c r="H388" s="449">
        <v>23696.47</v>
      </c>
      <c r="I388" s="449">
        <v>23859.52</v>
      </c>
      <c r="J388" s="449"/>
      <c r="K388" s="450">
        <v>2</v>
      </c>
      <c r="L388" s="450">
        <v>2</v>
      </c>
      <c r="M388" s="450">
        <v>2</v>
      </c>
      <c r="N388" s="369"/>
      <c r="O388" s="451" t="s">
        <v>252</v>
      </c>
      <c r="P388" s="48"/>
      <c r="Q388" s="452" t="s">
        <v>251</v>
      </c>
      <c r="R388" s="202"/>
      <c r="S388" s="454">
        <v>30419.45253402362</v>
      </c>
      <c r="T388" s="454">
        <v>28041.727566087895</v>
      </c>
      <c r="U388" s="454">
        <v>31069.700493831977</v>
      </c>
      <c r="V388" s="50">
        <f t="shared" si="6"/>
        <v>89530.8805939435</v>
      </c>
      <c r="X388"/>
      <c r="Y388"/>
      <c r="Z388"/>
      <c r="AA388"/>
      <c r="AB388"/>
    </row>
    <row r="389" spans="1:28" s="7" customFormat="1" ht="12.75">
      <c r="A389" s="446" t="s">
        <v>185</v>
      </c>
      <c r="B389" s="453" t="s">
        <v>375</v>
      </c>
      <c r="C389" s="447" t="s">
        <v>253</v>
      </c>
      <c r="D389" s="364"/>
      <c r="E389" s="448" t="s">
        <v>253</v>
      </c>
      <c r="F389" s="367"/>
      <c r="G389" s="449">
        <v>37290.16</v>
      </c>
      <c r="H389" s="449">
        <v>37290.16</v>
      </c>
      <c r="I389" s="449">
        <v>37290.16</v>
      </c>
      <c r="J389" s="449"/>
      <c r="K389" s="450">
        <v>2</v>
      </c>
      <c r="L389" s="450">
        <v>2</v>
      </c>
      <c r="M389" s="450">
        <v>2</v>
      </c>
      <c r="N389" s="369"/>
      <c r="O389" s="451" t="s">
        <v>253</v>
      </c>
      <c r="P389" s="48"/>
      <c r="Q389" s="452" t="s">
        <v>251</v>
      </c>
      <c r="R389" s="202"/>
      <c r="S389" s="454">
        <v>48201.504588204625</v>
      </c>
      <c r="T389" s="454">
        <v>44128.11307404977</v>
      </c>
      <c r="U389" s="454">
        <v>48893.109503950305</v>
      </c>
      <c r="V389" s="50">
        <f t="shared" si="6"/>
        <v>141222.7271662047</v>
      </c>
      <c r="X389"/>
      <c r="Y389"/>
      <c r="Z389"/>
      <c r="AA389"/>
      <c r="AB389"/>
    </row>
    <row r="390" spans="1:28" s="7" customFormat="1" ht="12.75">
      <c r="A390" s="446" t="s">
        <v>185</v>
      </c>
      <c r="B390" s="453" t="s">
        <v>376</v>
      </c>
      <c r="C390" s="447" t="s">
        <v>249</v>
      </c>
      <c r="D390" s="364"/>
      <c r="E390" s="448" t="s">
        <v>249</v>
      </c>
      <c r="F390" s="367"/>
      <c r="G390" s="449">
        <v>29017.42</v>
      </c>
      <c r="H390" s="449">
        <v>18752.54</v>
      </c>
      <c r="I390" s="449">
        <v>18752.54</v>
      </c>
      <c r="J390" s="449"/>
      <c r="K390" s="450">
        <v>6</v>
      </c>
      <c r="L390" s="450">
        <v>4</v>
      </c>
      <c r="M390" s="450">
        <v>4</v>
      </c>
      <c r="N390" s="369"/>
      <c r="O390" s="451" t="s">
        <v>250</v>
      </c>
      <c r="P390" s="48"/>
      <c r="Q390" s="452" t="s">
        <v>251</v>
      </c>
      <c r="R390" s="202"/>
      <c r="S390" s="454">
        <v>37508.10678387705</v>
      </c>
      <c r="T390" s="454">
        <v>22191.221639854622</v>
      </c>
      <c r="U390" s="454">
        <v>29073.727733862717</v>
      </c>
      <c r="V390" s="50">
        <f t="shared" si="6"/>
        <v>88773.05615759439</v>
      </c>
      <c r="X390"/>
      <c r="Y390"/>
      <c r="Z390"/>
      <c r="AA390"/>
      <c r="AB390"/>
    </row>
    <row r="391" spans="1:28" s="7" customFormat="1" ht="12.75">
      <c r="A391" s="446" t="s">
        <v>185</v>
      </c>
      <c r="B391" s="453" t="s">
        <v>376</v>
      </c>
      <c r="C391" s="447" t="s">
        <v>252</v>
      </c>
      <c r="D391" s="364"/>
      <c r="E391" s="448" t="s">
        <v>252</v>
      </c>
      <c r="F391" s="367"/>
      <c r="G391" s="449">
        <v>16857.14</v>
      </c>
      <c r="H391" s="449">
        <v>16857.14</v>
      </c>
      <c r="I391" s="449">
        <v>16857.14</v>
      </c>
      <c r="J391" s="449"/>
      <c r="K391" s="450">
        <v>2</v>
      </c>
      <c r="L391" s="450">
        <v>2</v>
      </c>
      <c r="M391" s="450">
        <v>2</v>
      </c>
      <c r="N391" s="369"/>
      <c r="O391" s="451" t="s">
        <v>252</v>
      </c>
      <c r="P391" s="48"/>
      <c r="Q391" s="452" t="s">
        <v>251</v>
      </c>
      <c r="R391" s="202"/>
      <c r="S391" s="454">
        <v>21789.649362030297</v>
      </c>
      <c r="T391" s="454">
        <v>19948.259273360243</v>
      </c>
      <c r="U391" s="454">
        <v>22102.29164861242</v>
      </c>
      <c r="V391" s="50">
        <f t="shared" si="6"/>
        <v>63840.20028400296</v>
      </c>
      <c r="X391"/>
      <c r="Y391"/>
      <c r="Z391"/>
      <c r="AA391"/>
      <c r="AB391"/>
    </row>
    <row r="392" spans="1:28" s="7" customFormat="1" ht="12.75">
      <c r="A392" s="446" t="s">
        <v>185</v>
      </c>
      <c r="B392" s="453" t="s">
        <v>376</v>
      </c>
      <c r="C392" s="447" t="s">
        <v>253</v>
      </c>
      <c r="D392" s="364"/>
      <c r="E392" s="448" t="s">
        <v>253</v>
      </c>
      <c r="F392" s="367"/>
      <c r="G392" s="449">
        <v>7172.08</v>
      </c>
      <c r="H392" s="449">
        <v>7172.08</v>
      </c>
      <c r="I392" s="449">
        <v>7172.08</v>
      </c>
      <c r="J392" s="449"/>
      <c r="K392" s="450">
        <v>2</v>
      </c>
      <c r="L392" s="450">
        <v>2</v>
      </c>
      <c r="M392" s="450">
        <v>2</v>
      </c>
      <c r="N392" s="369"/>
      <c r="O392" s="451" t="s">
        <v>253</v>
      </c>
      <c r="P392" s="48"/>
      <c r="Q392" s="452" t="s">
        <v>251</v>
      </c>
      <c r="R392" s="202"/>
      <c r="S392" s="454">
        <v>9270.677493123403</v>
      </c>
      <c r="T392" s="454">
        <v>8487.235163810798</v>
      </c>
      <c r="U392" s="454">
        <v>9403.695044781034</v>
      </c>
      <c r="V392" s="50">
        <f t="shared" si="6"/>
        <v>27161.607701715235</v>
      </c>
      <c r="X392"/>
      <c r="Y392"/>
      <c r="Z392"/>
      <c r="AA392"/>
      <c r="AB392"/>
    </row>
    <row r="393" spans="1:28" s="7" customFormat="1" ht="12.75">
      <c r="A393" s="446" t="s">
        <v>185</v>
      </c>
      <c r="B393" s="453" t="s">
        <v>376</v>
      </c>
      <c r="C393" s="447" t="s">
        <v>255</v>
      </c>
      <c r="D393" s="364"/>
      <c r="E393" s="448" t="s">
        <v>255</v>
      </c>
      <c r="F393" s="367"/>
      <c r="G393" s="449">
        <v>69455.84</v>
      </c>
      <c r="H393" s="449">
        <v>69455.84</v>
      </c>
      <c r="I393" s="449">
        <v>69455.84</v>
      </c>
      <c r="J393" s="449"/>
      <c r="K393" s="450">
        <v>4</v>
      </c>
      <c r="L393" s="450">
        <v>4</v>
      </c>
      <c r="M393" s="450">
        <v>4</v>
      </c>
      <c r="N393" s="369"/>
      <c r="O393" s="451" t="s">
        <v>252</v>
      </c>
      <c r="P393" s="48"/>
      <c r="Q393" s="452" t="s">
        <v>251</v>
      </c>
      <c r="R393" s="202"/>
      <c r="S393" s="454">
        <v>89779.07282880004</v>
      </c>
      <c r="T393" s="454">
        <v>82192.06249512227</v>
      </c>
      <c r="U393" s="454">
        <v>91067.24108474868</v>
      </c>
      <c r="V393" s="50">
        <f t="shared" si="6"/>
        <v>263038.376408671</v>
      </c>
      <c r="X393"/>
      <c r="Y393"/>
      <c r="Z393"/>
      <c r="AA393"/>
      <c r="AB393"/>
    </row>
    <row r="394" spans="1:28" s="7" customFormat="1" ht="12.75">
      <c r="A394" s="446" t="s">
        <v>185</v>
      </c>
      <c r="B394" s="453" t="s">
        <v>377</v>
      </c>
      <c r="C394" s="447" t="s">
        <v>249</v>
      </c>
      <c r="D394" s="364"/>
      <c r="E394" s="448" t="s">
        <v>249</v>
      </c>
      <c r="F394" s="367"/>
      <c r="G394" s="449">
        <v>1169105.86</v>
      </c>
      <c r="H394" s="449">
        <v>1205284.78</v>
      </c>
      <c r="I394" s="449">
        <v>1193554.38</v>
      </c>
      <c r="J394" s="449"/>
      <c r="K394" s="450">
        <v>373</v>
      </c>
      <c r="L394" s="450">
        <v>384</v>
      </c>
      <c r="M394" s="450">
        <v>383</v>
      </c>
      <c r="N394" s="369"/>
      <c r="O394" s="451" t="s">
        <v>250</v>
      </c>
      <c r="P394" s="48"/>
      <c r="Q394" s="452" t="s">
        <v>251</v>
      </c>
      <c r="R394" s="202"/>
      <c r="S394" s="454">
        <v>1511193.877282557</v>
      </c>
      <c r="T394" s="454">
        <v>1426299.6741840527</v>
      </c>
      <c r="U394" s="454">
        <v>1559374.0776560016</v>
      </c>
      <c r="V394" s="50">
        <f t="shared" si="6"/>
        <v>4496867.629122611</v>
      </c>
      <c r="X394"/>
      <c r="Y394"/>
      <c r="Z394"/>
      <c r="AA394"/>
      <c r="AB394"/>
    </row>
    <row r="395" spans="1:28" s="7" customFormat="1" ht="12.75">
      <c r="A395" s="446" t="s">
        <v>185</v>
      </c>
      <c r="B395" s="453" t="s">
        <v>377</v>
      </c>
      <c r="C395" s="447" t="s">
        <v>252</v>
      </c>
      <c r="D395" s="364"/>
      <c r="E395" s="448" t="s">
        <v>252</v>
      </c>
      <c r="F395" s="367"/>
      <c r="G395" s="449">
        <v>148685.56</v>
      </c>
      <c r="H395" s="449">
        <v>148864.91</v>
      </c>
      <c r="I395" s="449">
        <v>149044.26</v>
      </c>
      <c r="J395" s="449"/>
      <c r="K395" s="450">
        <v>16</v>
      </c>
      <c r="L395" s="450">
        <v>16</v>
      </c>
      <c r="M395" s="450">
        <v>16</v>
      </c>
      <c r="N395" s="369"/>
      <c r="O395" s="451" t="s">
        <v>252</v>
      </c>
      <c r="P395" s="48"/>
      <c r="Q395" s="452" t="s">
        <v>251</v>
      </c>
      <c r="R395" s="202"/>
      <c r="S395" s="454">
        <v>192191.9268391386</v>
      </c>
      <c r="T395" s="454">
        <v>176162.4938385419</v>
      </c>
      <c r="U395" s="454">
        <v>195184.6907046177</v>
      </c>
      <c r="V395" s="50">
        <f t="shared" si="6"/>
        <v>563539.1113822982</v>
      </c>
      <c r="X395"/>
      <c r="Y395"/>
      <c r="Z395"/>
      <c r="AA395"/>
      <c r="AB395"/>
    </row>
    <row r="396" spans="1:28" s="7" customFormat="1" ht="12.75">
      <c r="A396" s="446" t="s">
        <v>185</v>
      </c>
      <c r="B396" s="453" t="s">
        <v>377</v>
      </c>
      <c r="C396" s="447" t="s">
        <v>253</v>
      </c>
      <c r="D396" s="364"/>
      <c r="E396" s="448" t="s">
        <v>253</v>
      </c>
      <c r="F396" s="367"/>
      <c r="G396" s="449">
        <v>226044.38</v>
      </c>
      <c r="H396" s="449">
        <v>272789.21</v>
      </c>
      <c r="I396" s="449">
        <v>304083.37</v>
      </c>
      <c r="J396" s="449"/>
      <c r="K396" s="450">
        <v>13</v>
      </c>
      <c r="L396" s="450">
        <v>17</v>
      </c>
      <c r="M396" s="450">
        <v>20</v>
      </c>
      <c r="N396" s="369"/>
      <c r="O396" s="451" t="s">
        <v>253</v>
      </c>
      <c r="P396" s="48"/>
      <c r="Q396" s="452" t="s">
        <v>251</v>
      </c>
      <c r="R396" s="202"/>
      <c r="S396" s="454">
        <v>292186.4432790814</v>
      </c>
      <c r="T396" s="454">
        <v>322810.9802763171</v>
      </c>
      <c r="U396" s="454">
        <v>350915.69150198414</v>
      </c>
      <c r="V396" s="50">
        <f t="shared" si="6"/>
        <v>965913.1150573826</v>
      </c>
      <c r="X396"/>
      <c r="Y396"/>
      <c r="Z396"/>
      <c r="AA396"/>
      <c r="AB396"/>
    </row>
    <row r="397" spans="1:28" s="7" customFormat="1" ht="12.75">
      <c r="A397" s="446" t="s">
        <v>185</v>
      </c>
      <c r="B397" s="453" t="s">
        <v>378</v>
      </c>
      <c r="C397" s="447" t="s">
        <v>249</v>
      </c>
      <c r="D397" s="364"/>
      <c r="E397" s="448" t="s">
        <v>249</v>
      </c>
      <c r="F397" s="367"/>
      <c r="G397" s="449">
        <v>326387.17</v>
      </c>
      <c r="H397" s="449">
        <v>323100.15</v>
      </c>
      <c r="I397" s="449">
        <v>323575.12</v>
      </c>
      <c r="J397" s="449"/>
      <c r="K397" s="450">
        <v>62</v>
      </c>
      <c r="L397" s="450">
        <v>62</v>
      </c>
      <c r="M397" s="450">
        <v>62</v>
      </c>
      <c r="N397" s="369"/>
      <c r="O397" s="451" t="s">
        <v>250</v>
      </c>
      <c r="P397" s="48"/>
      <c r="Q397" s="452" t="s">
        <v>251</v>
      </c>
      <c r="R397" s="202"/>
      <c r="S397" s="454">
        <v>421890.18959119834</v>
      </c>
      <c r="T397" s="454">
        <v>382347.51348458795</v>
      </c>
      <c r="U397" s="454">
        <v>425277.9502966383</v>
      </c>
      <c r="V397" s="50">
        <f t="shared" si="6"/>
        <v>1229515.6533724247</v>
      </c>
      <c r="X397"/>
      <c r="Y397"/>
      <c r="Z397"/>
      <c r="AA397"/>
      <c r="AB397"/>
    </row>
    <row r="398" spans="1:28" s="7" customFormat="1" ht="12.75">
      <c r="A398" s="446" t="s">
        <v>185</v>
      </c>
      <c r="B398" s="453" t="s">
        <v>378</v>
      </c>
      <c r="C398" s="447" t="s">
        <v>252</v>
      </c>
      <c r="D398" s="364"/>
      <c r="E398" s="448" t="s">
        <v>252</v>
      </c>
      <c r="F398" s="367"/>
      <c r="G398" s="449">
        <v>190104.82</v>
      </c>
      <c r="H398" s="449">
        <v>190104.82</v>
      </c>
      <c r="I398" s="449">
        <v>264976.22</v>
      </c>
      <c r="J398" s="449"/>
      <c r="K398" s="450">
        <v>18</v>
      </c>
      <c r="L398" s="450">
        <v>18</v>
      </c>
      <c r="M398" s="450">
        <v>18</v>
      </c>
      <c r="N398" s="369"/>
      <c r="O398" s="451" t="s">
        <v>252</v>
      </c>
      <c r="P398" s="48"/>
      <c r="Q398" s="452" t="s">
        <v>251</v>
      </c>
      <c r="R398" s="202"/>
      <c r="S398" s="454">
        <v>245730.73307998182</v>
      </c>
      <c r="T398" s="454">
        <v>224964.62854763502</v>
      </c>
      <c r="U398" s="454">
        <v>281979.15038337506</v>
      </c>
      <c r="V398" s="50">
        <f t="shared" si="6"/>
        <v>752674.5120109918</v>
      </c>
      <c r="X398"/>
      <c r="Y398"/>
      <c r="Z398"/>
      <c r="AA398"/>
      <c r="AB398"/>
    </row>
    <row r="399" spans="1:28" s="7" customFormat="1" ht="12.75">
      <c r="A399" s="446" t="s">
        <v>185</v>
      </c>
      <c r="B399" s="453" t="s">
        <v>378</v>
      </c>
      <c r="C399" s="447" t="s">
        <v>253</v>
      </c>
      <c r="D399" s="364"/>
      <c r="E399" s="448" t="s">
        <v>253</v>
      </c>
      <c r="F399" s="367"/>
      <c r="G399" s="449">
        <v>146808.94</v>
      </c>
      <c r="H399" s="449">
        <v>146808.94</v>
      </c>
      <c r="I399" s="449">
        <v>146808.94</v>
      </c>
      <c r="J399" s="449"/>
      <c r="K399" s="450">
        <v>10</v>
      </c>
      <c r="L399" s="450">
        <v>10</v>
      </c>
      <c r="M399" s="450">
        <v>10</v>
      </c>
      <c r="N399" s="369"/>
      <c r="O399" s="451" t="s">
        <v>253</v>
      </c>
      <c r="P399" s="48"/>
      <c r="Q399" s="452" t="s">
        <v>251</v>
      </c>
      <c r="R399" s="202"/>
      <c r="S399" s="454">
        <v>189766.1955593502</v>
      </c>
      <c r="T399" s="454">
        <v>173729.51750814123</v>
      </c>
      <c r="U399" s="454">
        <v>192488.99923140235</v>
      </c>
      <c r="V399" s="50">
        <f t="shared" si="6"/>
        <v>555984.7122988938</v>
      </c>
      <c r="X399"/>
      <c r="Y399"/>
      <c r="Z399"/>
      <c r="AA399"/>
      <c r="AB399"/>
    </row>
    <row r="400" spans="1:28" s="7" customFormat="1" ht="12.75">
      <c r="A400" s="446" t="s">
        <v>185</v>
      </c>
      <c r="B400" s="453" t="s">
        <v>379</v>
      </c>
      <c r="C400" s="447" t="s">
        <v>249</v>
      </c>
      <c r="D400" s="364"/>
      <c r="E400" s="448" t="s">
        <v>249</v>
      </c>
      <c r="F400" s="367"/>
      <c r="G400" s="449">
        <v>9929.36</v>
      </c>
      <c r="H400" s="449">
        <v>6242.98</v>
      </c>
      <c r="I400" s="449">
        <v>10603.13</v>
      </c>
      <c r="J400" s="449"/>
      <c r="K400" s="450">
        <v>2</v>
      </c>
      <c r="L400" s="450">
        <v>2</v>
      </c>
      <c r="M400" s="450">
        <v>4</v>
      </c>
      <c r="N400" s="369"/>
      <c r="O400" s="451" t="s">
        <v>250</v>
      </c>
      <c r="P400" s="48"/>
      <c r="Q400" s="452" t="s">
        <v>251</v>
      </c>
      <c r="R400" s="202"/>
      <c r="S400" s="454">
        <v>12834.75564593811</v>
      </c>
      <c r="T400" s="454">
        <v>7387.76469071281</v>
      </c>
      <c r="U400" s="454">
        <v>11702.24697998736</v>
      </c>
      <c r="V400" s="50">
        <f t="shared" si="6"/>
        <v>31924.76731663828</v>
      </c>
      <c r="X400"/>
      <c r="Y400"/>
      <c r="Z400"/>
      <c r="AA400"/>
      <c r="AB400"/>
    </row>
    <row r="401" spans="1:28" s="7" customFormat="1" ht="12.75">
      <c r="A401" s="446" t="s">
        <v>185</v>
      </c>
      <c r="B401" s="453" t="s">
        <v>379</v>
      </c>
      <c r="C401" s="447" t="s">
        <v>252</v>
      </c>
      <c r="D401" s="364"/>
      <c r="E401" s="448" t="s">
        <v>252</v>
      </c>
      <c r="F401" s="367"/>
      <c r="G401" s="449">
        <v>101831.09</v>
      </c>
      <c r="H401" s="449">
        <v>102093.16</v>
      </c>
      <c r="I401" s="449">
        <v>120042.72</v>
      </c>
      <c r="J401" s="449"/>
      <c r="K401" s="450">
        <v>12</v>
      </c>
      <c r="L401" s="450">
        <v>12</v>
      </c>
      <c r="M401" s="450">
        <v>14</v>
      </c>
      <c r="N401" s="369"/>
      <c r="O401" s="451" t="s">
        <v>252</v>
      </c>
      <c r="P401" s="48"/>
      <c r="Q401" s="452" t="s">
        <v>251</v>
      </c>
      <c r="R401" s="202"/>
      <c r="S401" s="454">
        <v>131627.53262139068</v>
      </c>
      <c r="T401" s="454">
        <v>120814.13725677377</v>
      </c>
      <c r="U401" s="454">
        <v>141590.10080114953</v>
      </c>
      <c r="V401" s="50">
        <f t="shared" si="6"/>
        <v>394031.770679314</v>
      </c>
      <c r="X401"/>
      <c r="Y401"/>
      <c r="Z401"/>
      <c r="AA401"/>
      <c r="AB401"/>
    </row>
    <row r="402" spans="1:28" s="7" customFormat="1" ht="12.75">
      <c r="A402" s="446" t="s">
        <v>185</v>
      </c>
      <c r="B402" s="453" t="s">
        <v>379</v>
      </c>
      <c r="C402" s="447" t="s">
        <v>253</v>
      </c>
      <c r="D402" s="364"/>
      <c r="E402" s="448" t="s">
        <v>253</v>
      </c>
      <c r="F402" s="367"/>
      <c r="G402" s="449">
        <v>83605.6</v>
      </c>
      <c r="H402" s="449">
        <v>83605.6</v>
      </c>
      <c r="I402" s="449">
        <v>83748.71</v>
      </c>
      <c r="J402" s="449"/>
      <c r="K402" s="450">
        <v>4</v>
      </c>
      <c r="L402" s="450">
        <v>4</v>
      </c>
      <c r="M402" s="450">
        <v>4</v>
      </c>
      <c r="N402" s="369"/>
      <c r="O402" s="451" t="s">
        <v>253</v>
      </c>
      <c r="P402" s="48"/>
      <c r="Q402" s="452" t="s">
        <v>251</v>
      </c>
      <c r="R402" s="202"/>
      <c r="S402" s="454">
        <v>108069.14510422056</v>
      </c>
      <c r="T402" s="454">
        <v>98936.48540053933</v>
      </c>
      <c r="U402" s="454">
        <v>109682.28938261027</v>
      </c>
      <c r="V402" s="50">
        <f t="shared" si="6"/>
        <v>316687.9198873702</v>
      </c>
      <c r="X402"/>
      <c r="Y402"/>
      <c r="Z402"/>
      <c r="AA402"/>
      <c r="AB402"/>
    </row>
    <row r="403" spans="1:28" s="7" customFormat="1" ht="12.75">
      <c r="A403" s="446" t="s">
        <v>185</v>
      </c>
      <c r="B403" s="453" t="s">
        <v>380</v>
      </c>
      <c r="C403" s="447" t="s">
        <v>249</v>
      </c>
      <c r="D403" s="364"/>
      <c r="E403" s="448" t="s">
        <v>249</v>
      </c>
      <c r="F403" s="367"/>
      <c r="G403" s="449">
        <v>37234.02</v>
      </c>
      <c r="H403" s="449">
        <v>31115.1</v>
      </c>
      <c r="I403" s="449">
        <v>31109.83</v>
      </c>
      <c r="J403" s="449"/>
      <c r="K403" s="450">
        <v>9</v>
      </c>
      <c r="L403" s="450">
        <v>8</v>
      </c>
      <c r="M403" s="450">
        <v>8</v>
      </c>
      <c r="N403" s="369"/>
      <c r="O403" s="451" t="s">
        <v>250</v>
      </c>
      <c r="P403" s="48"/>
      <c r="Q403" s="452" t="s">
        <v>251</v>
      </c>
      <c r="R403" s="202"/>
      <c r="S403" s="454">
        <v>48128.93765720776</v>
      </c>
      <c r="T403" s="454">
        <v>36820.72297652694</v>
      </c>
      <c r="U403" s="454">
        <v>43468.63742336601</v>
      </c>
      <c r="V403" s="50">
        <f t="shared" si="6"/>
        <v>128418.2980571007</v>
      </c>
      <c r="X403"/>
      <c r="Y403"/>
      <c r="Z403"/>
      <c r="AA403"/>
      <c r="AB403"/>
    </row>
    <row r="404" spans="1:28" s="7" customFormat="1" ht="12.75">
      <c r="A404" s="446" t="s">
        <v>185</v>
      </c>
      <c r="B404" s="453" t="s">
        <v>380</v>
      </c>
      <c r="C404" s="447" t="s">
        <v>253</v>
      </c>
      <c r="D404" s="364"/>
      <c r="E404" s="448" t="s">
        <v>253</v>
      </c>
      <c r="F404" s="367"/>
      <c r="G404" s="449">
        <v>62297.17</v>
      </c>
      <c r="H404" s="449">
        <v>62555.7</v>
      </c>
      <c r="I404" s="449">
        <v>166531.48</v>
      </c>
      <c r="J404" s="449"/>
      <c r="K404" s="450">
        <v>4</v>
      </c>
      <c r="L404" s="450">
        <v>4</v>
      </c>
      <c r="M404" s="450">
        <v>4</v>
      </c>
      <c r="N404" s="369"/>
      <c r="O404" s="451" t="s">
        <v>253</v>
      </c>
      <c r="P404" s="48"/>
      <c r="Q404" s="452" t="s">
        <v>251</v>
      </c>
      <c r="R404" s="202"/>
      <c r="S404" s="454">
        <v>80525.72918934011</v>
      </c>
      <c r="T404" s="454">
        <v>74026.63338066489</v>
      </c>
      <c r="U404" s="454">
        <v>127349.83288073297</v>
      </c>
      <c r="V404" s="50">
        <f t="shared" si="6"/>
        <v>281902.19545073796</v>
      </c>
      <c r="X404"/>
      <c r="Y404"/>
      <c r="Z404"/>
      <c r="AA404"/>
      <c r="AB404"/>
    </row>
    <row r="405" spans="1:28" s="7" customFormat="1" ht="12.75">
      <c r="A405" s="446" t="s">
        <v>185</v>
      </c>
      <c r="B405" s="453" t="s">
        <v>381</v>
      </c>
      <c r="C405" s="447" t="s">
        <v>252</v>
      </c>
      <c r="D405" s="364"/>
      <c r="E405" s="448" t="s">
        <v>252</v>
      </c>
      <c r="F405" s="367"/>
      <c r="G405" s="449">
        <v>18707.08</v>
      </c>
      <c r="H405" s="449">
        <v>18967.96</v>
      </c>
      <c r="I405" s="449">
        <v>18967.96</v>
      </c>
      <c r="J405" s="449"/>
      <c r="K405" s="450">
        <v>2</v>
      </c>
      <c r="L405" s="450">
        <v>2</v>
      </c>
      <c r="M405" s="450">
        <v>2</v>
      </c>
      <c r="N405" s="369"/>
      <c r="O405" s="451" t="s">
        <v>252</v>
      </c>
      <c r="P405" s="48"/>
      <c r="Q405" s="452" t="s">
        <v>251</v>
      </c>
      <c r="R405" s="202"/>
      <c r="S405" s="454">
        <v>24180.893899407</v>
      </c>
      <c r="T405" s="454">
        <v>22446.143531270794</v>
      </c>
      <c r="U405" s="454">
        <v>24755.881995252523</v>
      </c>
      <c r="V405" s="50">
        <f t="shared" si="6"/>
        <v>71382.91942593032</v>
      </c>
      <c r="X405"/>
      <c r="Y405"/>
      <c r="Z405"/>
      <c r="AA405"/>
      <c r="AB405"/>
    </row>
    <row r="406" spans="1:28" s="7" customFormat="1" ht="12.75">
      <c r="A406" s="446" t="s">
        <v>185</v>
      </c>
      <c r="B406" s="453" t="s">
        <v>381</v>
      </c>
      <c r="C406" s="447" t="s">
        <v>253</v>
      </c>
      <c r="D406" s="364"/>
      <c r="E406" s="448" t="s">
        <v>253</v>
      </c>
      <c r="F406" s="367"/>
      <c r="G406" s="449">
        <v>0</v>
      </c>
      <c r="H406" s="449">
        <v>0</v>
      </c>
      <c r="I406" s="449">
        <v>73898.72</v>
      </c>
      <c r="J406" s="449"/>
      <c r="K406" s="450">
        <v>0</v>
      </c>
      <c r="L406" s="450">
        <v>0</v>
      </c>
      <c r="M406" s="450">
        <v>2</v>
      </c>
      <c r="N406" s="369"/>
      <c r="O406" s="451" t="s">
        <v>253</v>
      </c>
      <c r="P406" s="48"/>
      <c r="Q406" s="452" t="s">
        <v>251</v>
      </c>
      <c r="R406" s="202"/>
      <c r="S406" s="454">
        <v>0</v>
      </c>
      <c r="T406" s="454">
        <v>0</v>
      </c>
      <c r="U406" s="454">
        <v>32297.512347866592</v>
      </c>
      <c r="V406" s="50">
        <f t="shared" si="6"/>
        <v>32297.512347866592</v>
      </c>
      <c r="X406"/>
      <c r="Y406"/>
      <c r="Z406"/>
      <c r="AA406"/>
      <c r="AB406"/>
    </row>
    <row r="407" spans="1:28" s="7" customFormat="1" ht="12.75">
      <c r="A407" s="446" t="s">
        <v>185</v>
      </c>
      <c r="B407" s="453" t="s">
        <v>382</v>
      </c>
      <c r="C407" s="447" t="s">
        <v>249</v>
      </c>
      <c r="D407" s="364"/>
      <c r="E407" s="448" t="s">
        <v>249</v>
      </c>
      <c r="F407" s="367"/>
      <c r="G407" s="449">
        <v>22693</v>
      </c>
      <c r="H407" s="449">
        <v>22768.92</v>
      </c>
      <c r="I407" s="449">
        <v>22840.78</v>
      </c>
      <c r="J407" s="449"/>
      <c r="K407" s="450">
        <v>4</v>
      </c>
      <c r="L407" s="450">
        <v>4</v>
      </c>
      <c r="M407" s="450">
        <v>4</v>
      </c>
      <c r="N407" s="369"/>
      <c r="O407" s="451" t="s">
        <v>250</v>
      </c>
      <c r="P407" s="48"/>
      <c r="Q407" s="452" t="s">
        <v>251</v>
      </c>
      <c r="R407" s="202"/>
      <c r="S407" s="454">
        <v>29333.120148053196</v>
      </c>
      <c r="T407" s="454">
        <v>26944.091318835668</v>
      </c>
      <c r="U407" s="454">
        <v>29851.765993276033</v>
      </c>
      <c r="V407" s="50">
        <f t="shared" si="6"/>
        <v>86128.9774601649</v>
      </c>
      <c r="X407"/>
      <c r="Y407"/>
      <c r="Z407"/>
      <c r="AA407"/>
      <c r="AB407"/>
    </row>
    <row r="408" spans="1:28" s="7" customFormat="1" ht="12.75">
      <c r="A408" s="446" t="s">
        <v>185</v>
      </c>
      <c r="B408" s="453" t="s">
        <v>382</v>
      </c>
      <c r="C408" s="447" t="s">
        <v>252</v>
      </c>
      <c r="D408" s="364"/>
      <c r="E408" s="448" t="s">
        <v>252</v>
      </c>
      <c r="F408" s="367"/>
      <c r="G408" s="449">
        <v>138596.5</v>
      </c>
      <c r="H408" s="449">
        <v>138596.5</v>
      </c>
      <c r="I408" s="449">
        <v>138596.5</v>
      </c>
      <c r="J408" s="449"/>
      <c r="K408" s="450">
        <v>14</v>
      </c>
      <c r="L408" s="450">
        <v>14</v>
      </c>
      <c r="M408" s="450">
        <v>14</v>
      </c>
      <c r="N408" s="369"/>
      <c r="O408" s="451" t="s">
        <v>252</v>
      </c>
      <c r="P408" s="48"/>
      <c r="Q408" s="452" t="s">
        <v>251</v>
      </c>
      <c r="R408" s="202"/>
      <c r="S408" s="454">
        <v>179150.7419292141</v>
      </c>
      <c r="T408" s="454">
        <v>164011.1499566518</v>
      </c>
      <c r="U408" s="454">
        <v>181721.23293019523</v>
      </c>
      <c r="V408" s="50">
        <f t="shared" si="6"/>
        <v>524883.1248160611</v>
      </c>
      <c r="X408"/>
      <c r="Y408"/>
      <c r="Z408"/>
      <c r="AA408"/>
      <c r="AB408"/>
    </row>
    <row r="409" spans="1:28" s="7" customFormat="1" ht="12.75">
      <c r="A409" s="446" t="s">
        <v>185</v>
      </c>
      <c r="B409" s="453" t="s">
        <v>382</v>
      </c>
      <c r="C409" s="447" t="s">
        <v>253</v>
      </c>
      <c r="D409" s="364"/>
      <c r="E409" s="448" t="s">
        <v>253</v>
      </c>
      <c r="F409" s="367"/>
      <c r="G409" s="449">
        <v>188590.28</v>
      </c>
      <c r="H409" s="449">
        <v>188590.28</v>
      </c>
      <c r="I409" s="449">
        <v>188590.28</v>
      </c>
      <c r="J409" s="449"/>
      <c r="K409" s="450">
        <v>10</v>
      </c>
      <c r="L409" s="450">
        <v>10</v>
      </c>
      <c r="M409" s="450">
        <v>10</v>
      </c>
      <c r="N409" s="369"/>
      <c r="O409" s="451" t="s">
        <v>253</v>
      </c>
      <c r="P409" s="48"/>
      <c r="Q409" s="452" t="s">
        <v>251</v>
      </c>
      <c r="R409" s="202"/>
      <c r="S409" s="454">
        <v>243773.02877517272</v>
      </c>
      <c r="T409" s="454">
        <v>223172.36505573336</v>
      </c>
      <c r="U409" s="454">
        <v>247270.73338973738</v>
      </c>
      <c r="V409" s="50">
        <f t="shared" si="6"/>
        <v>714216.1272206435</v>
      </c>
      <c r="X409"/>
      <c r="Y409"/>
      <c r="Z409"/>
      <c r="AA409"/>
      <c r="AB409"/>
    </row>
    <row r="410" spans="1:28" s="7" customFormat="1" ht="12.75">
      <c r="A410" s="446" t="s">
        <v>185</v>
      </c>
      <c r="B410" s="453" t="s">
        <v>383</v>
      </c>
      <c r="C410" s="447" t="s">
        <v>249</v>
      </c>
      <c r="D410" s="364"/>
      <c r="E410" s="448" t="s">
        <v>249</v>
      </c>
      <c r="F410" s="367"/>
      <c r="G410" s="449">
        <v>9540.2</v>
      </c>
      <c r="H410" s="449">
        <v>9538.85</v>
      </c>
      <c r="I410" s="449">
        <v>9540.2</v>
      </c>
      <c r="J410" s="449"/>
      <c r="K410" s="450">
        <v>2</v>
      </c>
      <c r="L410" s="450">
        <v>2</v>
      </c>
      <c r="M410" s="450">
        <v>2</v>
      </c>
      <c r="N410" s="369"/>
      <c r="O410" s="451" t="s">
        <v>250</v>
      </c>
      <c r="P410" s="48"/>
      <c r="Q410" s="452" t="s">
        <v>251</v>
      </c>
      <c r="R410" s="202"/>
      <c r="S410" s="454">
        <v>12331.7248859321</v>
      </c>
      <c r="T410" s="454">
        <v>11288.003360575542</v>
      </c>
      <c r="U410" s="454">
        <v>12508.072944452637</v>
      </c>
      <c r="V410" s="50">
        <f t="shared" si="6"/>
        <v>36127.80119096028</v>
      </c>
      <c r="X410"/>
      <c r="Y410"/>
      <c r="Z410"/>
      <c r="AA410"/>
      <c r="AB410"/>
    </row>
    <row r="411" spans="1:28" s="7" customFormat="1" ht="12.75">
      <c r="A411" s="446" t="s">
        <v>185</v>
      </c>
      <c r="B411" s="453" t="s">
        <v>383</v>
      </c>
      <c r="C411" s="447" t="s">
        <v>252</v>
      </c>
      <c r="D411" s="364"/>
      <c r="E411" s="448" t="s">
        <v>252</v>
      </c>
      <c r="F411" s="367"/>
      <c r="G411" s="449">
        <v>43542</v>
      </c>
      <c r="H411" s="449">
        <v>43612.58</v>
      </c>
      <c r="I411" s="449">
        <v>43683.16</v>
      </c>
      <c r="J411" s="449"/>
      <c r="K411" s="450">
        <v>8</v>
      </c>
      <c r="L411" s="450">
        <v>8</v>
      </c>
      <c r="M411" s="450">
        <v>8</v>
      </c>
      <c r="N411" s="369"/>
      <c r="O411" s="451" t="s">
        <v>252</v>
      </c>
      <c r="P411" s="48"/>
      <c r="Q411" s="452" t="s">
        <v>251</v>
      </c>
      <c r="R411" s="202"/>
      <c r="S411" s="454">
        <v>56282.6738415605</v>
      </c>
      <c r="T411" s="454">
        <v>51609.88479778691</v>
      </c>
      <c r="U411" s="454">
        <v>57182.770191648226</v>
      </c>
      <c r="V411" s="50">
        <f t="shared" si="6"/>
        <v>165075.32883099563</v>
      </c>
      <c r="X411"/>
      <c r="Y411"/>
      <c r="Z411"/>
      <c r="AA411"/>
      <c r="AB411"/>
    </row>
    <row r="412" spans="1:28" s="7" customFormat="1" ht="12.75">
      <c r="A412" s="446" t="s">
        <v>185</v>
      </c>
      <c r="B412" s="453" t="s">
        <v>383</v>
      </c>
      <c r="C412" s="447" t="s">
        <v>253</v>
      </c>
      <c r="D412" s="364"/>
      <c r="E412" s="448" t="s">
        <v>253</v>
      </c>
      <c r="F412" s="367"/>
      <c r="G412" s="449">
        <v>37807.22</v>
      </c>
      <c r="H412" s="449">
        <v>37807.22</v>
      </c>
      <c r="I412" s="449">
        <v>37807.22</v>
      </c>
      <c r="J412" s="449"/>
      <c r="K412" s="450">
        <v>2</v>
      </c>
      <c r="L412" s="450">
        <v>2</v>
      </c>
      <c r="M412" s="450">
        <v>2</v>
      </c>
      <c r="N412" s="369"/>
      <c r="O412" s="451" t="s">
        <v>253</v>
      </c>
      <c r="P412" s="48"/>
      <c r="Q412" s="452" t="s">
        <v>251</v>
      </c>
      <c r="R412" s="202"/>
      <c r="S412" s="454">
        <v>48869.859724314985</v>
      </c>
      <c r="T412" s="454">
        <v>44739.987148767286</v>
      </c>
      <c r="U412" s="454">
        <v>49571.05433443944</v>
      </c>
      <c r="V412" s="50">
        <f t="shared" si="6"/>
        <v>143180.90120752173</v>
      </c>
      <c r="X412"/>
      <c r="Y412"/>
      <c r="Z412"/>
      <c r="AA412"/>
      <c r="AB412"/>
    </row>
    <row r="413" spans="1:28" s="7" customFormat="1" ht="12.75">
      <c r="A413" s="446" t="s">
        <v>185</v>
      </c>
      <c r="B413" s="453" t="s">
        <v>384</v>
      </c>
      <c r="C413" s="447" t="s">
        <v>249</v>
      </c>
      <c r="D413" s="364"/>
      <c r="E413" s="448" t="s">
        <v>249</v>
      </c>
      <c r="F413" s="367"/>
      <c r="G413" s="449">
        <v>26305.36</v>
      </c>
      <c r="H413" s="449">
        <v>22699.22</v>
      </c>
      <c r="I413" s="449">
        <v>22699.22</v>
      </c>
      <c r="J413" s="449"/>
      <c r="K413" s="450">
        <v>4</v>
      </c>
      <c r="L413" s="450">
        <v>4</v>
      </c>
      <c r="M413" s="450">
        <v>4</v>
      </c>
      <c r="N413" s="369"/>
      <c r="O413" s="451" t="s">
        <v>250</v>
      </c>
      <c r="P413" s="48"/>
      <c r="Q413" s="452" t="s">
        <v>251</v>
      </c>
      <c r="R413" s="202"/>
      <c r="S413" s="454">
        <v>34002.48029867328</v>
      </c>
      <c r="T413" s="454">
        <v>26861.61032435184</v>
      </c>
      <c r="U413" s="454">
        <v>31338.220281609163</v>
      </c>
      <c r="V413" s="50">
        <f t="shared" si="6"/>
        <v>92202.31090463429</v>
      </c>
      <c r="X413"/>
      <c r="Y413"/>
      <c r="Z413"/>
      <c r="AA413"/>
      <c r="AB413"/>
    </row>
    <row r="414" spans="1:28" s="7" customFormat="1" ht="12.75">
      <c r="A414" s="446" t="s">
        <v>185</v>
      </c>
      <c r="B414" s="453" t="s">
        <v>384</v>
      </c>
      <c r="C414" s="447" t="s">
        <v>252</v>
      </c>
      <c r="D414" s="364"/>
      <c r="E414" s="448" t="s">
        <v>252</v>
      </c>
      <c r="F414" s="367"/>
      <c r="G414" s="449">
        <v>71544.42</v>
      </c>
      <c r="H414" s="449">
        <v>71544.42</v>
      </c>
      <c r="I414" s="449">
        <v>71544.42</v>
      </c>
      <c r="J414" s="449"/>
      <c r="K414" s="450">
        <v>8</v>
      </c>
      <c r="L414" s="450">
        <v>8</v>
      </c>
      <c r="M414" s="450">
        <v>8</v>
      </c>
      <c r="N414" s="369"/>
      <c r="O414" s="451" t="s">
        <v>252</v>
      </c>
      <c r="P414" s="48"/>
      <c r="Q414" s="452" t="s">
        <v>251</v>
      </c>
      <c r="R414" s="202"/>
      <c r="S414" s="454">
        <v>92478.78499020757</v>
      </c>
      <c r="T414" s="454">
        <v>84663.62857057486</v>
      </c>
      <c r="U414" s="454">
        <v>93805.68926109764</v>
      </c>
      <c r="V414" s="50">
        <f t="shared" si="6"/>
        <v>270948.1028218801</v>
      </c>
      <c r="X414"/>
      <c r="Y414"/>
      <c r="Z414"/>
      <c r="AA414"/>
      <c r="AB414"/>
    </row>
    <row r="415" spans="1:28" s="7" customFormat="1" ht="12.75">
      <c r="A415" s="446" t="s">
        <v>185</v>
      </c>
      <c r="B415" s="453" t="s">
        <v>384</v>
      </c>
      <c r="C415" s="447" t="s">
        <v>253</v>
      </c>
      <c r="D415" s="364"/>
      <c r="E415" s="448" t="s">
        <v>253</v>
      </c>
      <c r="F415" s="367"/>
      <c r="G415" s="449">
        <v>40743.68</v>
      </c>
      <c r="H415" s="449">
        <v>40743.68</v>
      </c>
      <c r="I415" s="449">
        <v>40743.68</v>
      </c>
      <c r="J415" s="449"/>
      <c r="K415" s="450">
        <v>2</v>
      </c>
      <c r="L415" s="450">
        <v>2</v>
      </c>
      <c r="M415" s="450">
        <v>2</v>
      </c>
      <c r="N415" s="369"/>
      <c r="O415" s="451" t="s">
        <v>253</v>
      </c>
      <c r="P415" s="48"/>
      <c r="Q415" s="452" t="s">
        <v>251</v>
      </c>
      <c r="R415" s="202"/>
      <c r="S415" s="454">
        <v>52665.54711646024</v>
      </c>
      <c r="T415" s="454">
        <v>48214.91026299968</v>
      </c>
      <c r="U415" s="454">
        <v>53421.20301532388</v>
      </c>
      <c r="V415" s="50">
        <f t="shared" si="6"/>
        <v>154301.6603947838</v>
      </c>
      <c r="X415"/>
      <c r="Y415"/>
      <c r="Z415"/>
      <c r="AA415"/>
      <c r="AB415"/>
    </row>
    <row r="416" spans="1:28" s="7" customFormat="1" ht="12.75">
      <c r="A416" s="446" t="s">
        <v>185</v>
      </c>
      <c r="B416" s="453" t="s">
        <v>385</v>
      </c>
      <c r="C416" s="447" t="s">
        <v>249</v>
      </c>
      <c r="D416" s="364"/>
      <c r="E416" s="448" t="s">
        <v>249</v>
      </c>
      <c r="F416" s="367"/>
      <c r="G416" s="449">
        <v>27789.31</v>
      </c>
      <c r="H416" s="449">
        <v>27790.66</v>
      </c>
      <c r="I416" s="449">
        <v>27789.31</v>
      </c>
      <c r="J416" s="449"/>
      <c r="K416" s="450">
        <v>6</v>
      </c>
      <c r="L416" s="450">
        <v>6</v>
      </c>
      <c r="M416" s="450">
        <v>6</v>
      </c>
      <c r="N416" s="369"/>
      <c r="O416" s="451" t="s">
        <v>250</v>
      </c>
      <c r="P416" s="48"/>
      <c r="Q416" s="452" t="s">
        <v>251</v>
      </c>
      <c r="R416" s="202"/>
      <c r="S416" s="454">
        <v>35920.64376951026</v>
      </c>
      <c r="T416" s="454">
        <v>32886.67538252643</v>
      </c>
      <c r="U416" s="454">
        <v>36436.6304346374</v>
      </c>
      <c r="V416" s="50">
        <f t="shared" si="6"/>
        <v>105243.94958667408</v>
      </c>
      <c r="X416"/>
      <c r="Y416"/>
      <c r="Z416"/>
      <c r="AA416"/>
      <c r="AB416"/>
    </row>
    <row r="417" spans="1:28" s="7" customFormat="1" ht="12.75">
      <c r="A417" s="446" t="s">
        <v>185</v>
      </c>
      <c r="B417" s="453" t="s">
        <v>385</v>
      </c>
      <c r="C417" s="447" t="s">
        <v>252</v>
      </c>
      <c r="D417" s="364"/>
      <c r="E417" s="448" t="s">
        <v>252</v>
      </c>
      <c r="F417" s="367"/>
      <c r="G417" s="449">
        <v>173495.4</v>
      </c>
      <c r="H417" s="449">
        <v>173821.5</v>
      </c>
      <c r="I417" s="449">
        <v>173821.5</v>
      </c>
      <c r="J417" s="449"/>
      <c r="K417" s="450">
        <v>18</v>
      </c>
      <c r="L417" s="450">
        <v>18</v>
      </c>
      <c r="M417" s="450">
        <v>18</v>
      </c>
      <c r="N417" s="369"/>
      <c r="O417" s="451" t="s">
        <v>252</v>
      </c>
      <c r="P417" s="48"/>
      <c r="Q417" s="452" t="s">
        <v>251</v>
      </c>
      <c r="R417" s="202"/>
      <c r="S417" s="454">
        <v>224261.28820933987</v>
      </c>
      <c r="T417" s="454">
        <v>205695.41151609278</v>
      </c>
      <c r="U417" s="454">
        <v>227764.07912000967</v>
      </c>
      <c r="V417" s="50">
        <f t="shared" si="6"/>
        <v>657720.7788454423</v>
      </c>
      <c r="X417"/>
      <c r="Y417"/>
      <c r="Z417"/>
      <c r="AA417"/>
      <c r="AB417"/>
    </row>
    <row r="418" spans="1:28" s="7" customFormat="1" ht="12.75">
      <c r="A418" s="446" t="s">
        <v>185</v>
      </c>
      <c r="B418" s="453" t="s">
        <v>385</v>
      </c>
      <c r="C418" s="447" t="s">
        <v>253</v>
      </c>
      <c r="D418" s="364"/>
      <c r="E418" s="448" t="s">
        <v>253</v>
      </c>
      <c r="F418" s="367"/>
      <c r="G418" s="449">
        <v>40083.36</v>
      </c>
      <c r="H418" s="449">
        <v>40083.36</v>
      </c>
      <c r="I418" s="449">
        <v>40083.36</v>
      </c>
      <c r="J418" s="449"/>
      <c r="K418" s="450">
        <v>2</v>
      </c>
      <c r="L418" s="450">
        <v>2</v>
      </c>
      <c r="M418" s="450">
        <v>2</v>
      </c>
      <c r="N418" s="369"/>
      <c r="O418" s="451" t="s">
        <v>253</v>
      </c>
      <c r="P418" s="48"/>
      <c r="Q418" s="452" t="s">
        <v>251</v>
      </c>
      <c r="R418" s="202"/>
      <c r="S418" s="454">
        <v>51812.013167834564</v>
      </c>
      <c r="T418" s="454">
        <v>47433.506385272776</v>
      </c>
      <c r="U418" s="454">
        <v>52555.42238934511</v>
      </c>
      <c r="V418" s="50">
        <f t="shared" si="6"/>
        <v>151800.94194245245</v>
      </c>
      <c r="X418"/>
      <c r="Y418"/>
      <c r="Z418"/>
      <c r="AA418"/>
      <c r="AB418"/>
    </row>
    <row r="419" spans="1:28" s="7" customFormat="1" ht="12.75">
      <c r="A419" s="446" t="s">
        <v>185</v>
      </c>
      <c r="B419" s="453" t="s">
        <v>386</v>
      </c>
      <c r="C419" s="447" t="s">
        <v>249</v>
      </c>
      <c r="D419" s="364"/>
      <c r="E419" s="448" t="s">
        <v>249</v>
      </c>
      <c r="F419" s="367"/>
      <c r="G419" s="449">
        <v>14367.58</v>
      </c>
      <c r="H419" s="449">
        <v>14519.42</v>
      </c>
      <c r="I419" s="449">
        <v>14519.42</v>
      </c>
      <c r="J419" s="449"/>
      <c r="K419" s="450">
        <v>2</v>
      </c>
      <c r="L419" s="450">
        <v>2</v>
      </c>
      <c r="M419" s="450">
        <v>2</v>
      </c>
      <c r="N419" s="369"/>
      <c r="O419" s="451" t="s">
        <v>250</v>
      </c>
      <c r="P419" s="48"/>
      <c r="Q419" s="452" t="s">
        <v>251</v>
      </c>
      <c r="R419" s="202"/>
      <c r="S419" s="454">
        <v>18571.627831347385</v>
      </c>
      <c r="T419" s="454">
        <v>17181.868019059708</v>
      </c>
      <c r="U419" s="454">
        <v>18970.820955040672</v>
      </c>
      <c r="V419" s="50">
        <f t="shared" si="6"/>
        <v>54724.31680544777</v>
      </c>
      <c r="X419"/>
      <c r="Y419"/>
      <c r="Z419"/>
      <c r="AA419"/>
      <c r="AB419"/>
    </row>
    <row r="420" spans="1:28" s="7" customFormat="1" ht="12.75">
      <c r="A420" s="446" t="s">
        <v>185</v>
      </c>
      <c r="B420" s="453" t="s">
        <v>386</v>
      </c>
      <c r="C420" s="447" t="s">
        <v>252</v>
      </c>
      <c r="D420" s="364"/>
      <c r="E420" s="448" t="s">
        <v>252</v>
      </c>
      <c r="F420" s="367"/>
      <c r="G420" s="449">
        <v>39494.08</v>
      </c>
      <c r="H420" s="449">
        <v>39494.08</v>
      </c>
      <c r="I420" s="449">
        <v>79306.58</v>
      </c>
      <c r="J420" s="449"/>
      <c r="K420" s="450">
        <v>6</v>
      </c>
      <c r="L420" s="450">
        <v>6</v>
      </c>
      <c r="M420" s="450">
        <v>6</v>
      </c>
      <c r="N420" s="369"/>
      <c r="O420" s="451" t="s">
        <v>252</v>
      </c>
      <c r="P420" s="48"/>
      <c r="Q420" s="452" t="s">
        <v>251</v>
      </c>
      <c r="R420" s="202"/>
      <c r="S420" s="454">
        <v>51050.305987609616</v>
      </c>
      <c r="T420" s="454">
        <v>46736.169219857664</v>
      </c>
      <c r="U420" s="454">
        <v>69182.88056616315</v>
      </c>
      <c r="V420" s="50">
        <f t="shared" si="6"/>
        <v>166969.35577363044</v>
      </c>
      <c r="X420"/>
      <c r="Y420"/>
      <c r="Z420"/>
      <c r="AA420"/>
      <c r="AB420"/>
    </row>
    <row r="421" spans="1:28" s="7" customFormat="1" ht="12.75">
      <c r="A421" s="446" t="s">
        <v>185</v>
      </c>
      <c r="B421" s="453" t="s">
        <v>386</v>
      </c>
      <c r="C421" s="447" t="s">
        <v>253</v>
      </c>
      <c r="D421" s="364"/>
      <c r="E421" s="448" t="s">
        <v>253</v>
      </c>
      <c r="F421" s="367"/>
      <c r="G421" s="449">
        <v>90554.34</v>
      </c>
      <c r="H421" s="449">
        <v>91071.4</v>
      </c>
      <c r="I421" s="449">
        <v>91071.4</v>
      </c>
      <c r="J421" s="449"/>
      <c r="K421" s="450">
        <v>6</v>
      </c>
      <c r="L421" s="450">
        <v>6</v>
      </c>
      <c r="M421" s="450">
        <v>6</v>
      </c>
      <c r="N421" s="369"/>
      <c r="O421" s="451" t="s">
        <v>253</v>
      </c>
      <c r="P421" s="48"/>
      <c r="Q421" s="452" t="s">
        <v>251</v>
      </c>
      <c r="R421" s="202"/>
      <c r="S421" s="454">
        <v>117051.13185333184</v>
      </c>
      <c r="T421" s="454">
        <v>107771.30044526533</v>
      </c>
      <c r="U421" s="454">
        <v>119182.56833647328</v>
      </c>
      <c r="V421" s="50">
        <f t="shared" si="6"/>
        <v>344005.0006350705</v>
      </c>
      <c r="X421"/>
      <c r="Y421"/>
      <c r="Z421"/>
      <c r="AA421"/>
      <c r="AB421"/>
    </row>
    <row r="422" spans="1:28" s="7" customFormat="1" ht="12.75">
      <c r="A422" s="446" t="s">
        <v>185</v>
      </c>
      <c r="B422" s="453" t="s">
        <v>387</v>
      </c>
      <c r="C422" s="447" t="s">
        <v>249</v>
      </c>
      <c r="D422" s="364"/>
      <c r="E422" s="448" t="s">
        <v>249</v>
      </c>
      <c r="F422" s="367"/>
      <c r="G422" s="449">
        <v>12317.4</v>
      </c>
      <c r="H422" s="449">
        <v>12317.4</v>
      </c>
      <c r="I422" s="449">
        <v>12317.4</v>
      </c>
      <c r="J422" s="449"/>
      <c r="K422" s="450">
        <v>2</v>
      </c>
      <c r="L422" s="450">
        <v>2</v>
      </c>
      <c r="M422" s="450">
        <v>2</v>
      </c>
      <c r="N422" s="369"/>
      <c r="O422" s="451" t="s">
        <v>250</v>
      </c>
      <c r="P422" s="48"/>
      <c r="Q422" s="452" t="s">
        <v>251</v>
      </c>
      <c r="R422" s="202"/>
      <c r="S422" s="454">
        <v>15921.55176096728</v>
      </c>
      <c r="T422" s="454">
        <v>14576.06027912727</v>
      </c>
      <c r="U422" s="454">
        <v>16149.997398883712</v>
      </c>
      <c r="V422" s="50">
        <f t="shared" si="6"/>
        <v>46647.60943897827</v>
      </c>
      <c r="X422"/>
      <c r="Y422"/>
      <c r="Z422"/>
      <c r="AA422"/>
      <c r="AB422"/>
    </row>
    <row r="423" spans="1:28" s="7" customFormat="1" ht="12.75">
      <c r="A423" s="446" t="s">
        <v>185</v>
      </c>
      <c r="B423" s="453" t="s">
        <v>387</v>
      </c>
      <c r="C423" s="447" t="s">
        <v>252</v>
      </c>
      <c r="D423" s="364"/>
      <c r="E423" s="448" t="s">
        <v>252</v>
      </c>
      <c r="F423" s="367"/>
      <c r="G423" s="449">
        <v>120854.6</v>
      </c>
      <c r="H423" s="449">
        <v>120854.6</v>
      </c>
      <c r="I423" s="449">
        <v>120854.6</v>
      </c>
      <c r="J423" s="449"/>
      <c r="K423" s="450">
        <v>8</v>
      </c>
      <c r="L423" s="450">
        <v>8</v>
      </c>
      <c r="M423" s="450">
        <v>8</v>
      </c>
      <c r="N423" s="369"/>
      <c r="O423" s="451" t="s">
        <v>252</v>
      </c>
      <c r="P423" s="48"/>
      <c r="Q423" s="452" t="s">
        <v>251</v>
      </c>
      <c r="R423" s="202"/>
      <c r="S423" s="454">
        <v>156217.44600735515</v>
      </c>
      <c r="T423" s="454">
        <v>143015.89090309764</v>
      </c>
      <c r="U423" s="454">
        <v>158458.88545010568</v>
      </c>
      <c r="V423" s="50">
        <f t="shared" si="6"/>
        <v>457692.22236055846</v>
      </c>
      <c r="X423"/>
      <c r="Y423"/>
      <c r="Z423"/>
      <c r="AA423"/>
      <c r="AB423"/>
    </row>
    <row r="424" spans="1:28" s="7" customFormat="1" ht="12.75">
      <c r="A424" s="446" t="s">
        <v>185</v>
      </c>
      <c r="B424" s="453" t="s">
        <v>387</v>
      </c>
      <c r="C424" s="447" t="s">
        <v>253</v>
      </c>
      <c r="D424" s="364"/>
      <c r="E424" s="448" t="s">
        <v>253</v>
      </c>
      <c r="F424" s="367"/>
      <c r="G424" s="449">
        <v>18967.46</v>
      </c>
      <c r="H424" s="449">
        <v>18967.46</v>
      </c>
      <c r="I424" s="449">
        <v>18967.46</v>
      </c>
      <c r="J424" s="449"/>
      <c r="K424" s="450">
        <v>2</v>
      </c>
      <c r="L424" s="450">
        <v>2</v>
      </c>
      <c r="M424" s="450">
        <v>2</v>
      </c>
      <c r="N424" s="369"/>
      <c r="O424" s="451" t="s">
        <v>253</v>
      </c>
      <c r="P424" s="48"/>
      <c r="Q424" s="452" t="s">
        <v>251</v>
      </c>
      <c r="R424" s="202"/>
      <c r="S424" s="454">
        <v>24517.46278955595</v>
      </c>
      <c r="T424" s="454">
        <v>22445.551845514095</v>
      </c>
      <c r="U424" s="454">
        <v>24869.24429371709</v>
      </c>
      <c r="V424" s="50">
        <f t="shared" si="6"/>
        <v>71832.25892878714</v>
      </c>
      <c r="X424"/>
      <c r="Y424"/>
      <c r="Z424"/>
      <c r="AA424"/>
      <c r="AB424"/>
    </row>
    <row r="425" spans="1:28" s="7" customFormat="1" ht="12.75">
      <c r="A425" s="446" t="s">
        <v>185</v>
      </c>
      <c r="B425" s="453" t="s">
        <v>388</v>
      </c>
      <c r="C425" s="447" t="s">
        <v>249</v>
      </c>
      <c r="D425" s="364"/>
      <c r="E425" s="448" t="s">
        <v>249</v>
      </c>
      <c r="F425" s="367"/>
      <c r="G425" s="449">
        <v>21164.36</v>
      </c>
      <c r="H425" s="449">
        <v>21164.36</v>
      </c>
      <c r="I425" s="449">
        <v>21164.36</v>
      </c>
      <c r="J425" s="449"/>
      <c r="K425" s="450">
        <v>4</v>
      </c>
      <c r="L425" s="450">
        <v>4</v>
      </c>
      <c r="M425" s="450">
        <v>4</v>
      </c>
      <c r="N425" s="369"/>
      <c r="O425" s="451" t="s">
        <v>250</v>
      </c>
      <c r="P425" s="48"/>
      <c r="Q425" s="452" t="s">
        <v>251</v>
      </c>
      <c r="R425" s="202"/>
      <c r="S425" s="454">
        <v>27357.190091069988</v>
      </c>
      <c r="T425" s="454">
        <v>25045.300723297936</v>
      </c>
      <c r="U425" s="454">
        <v>27749.71657566033</v>
      </c>
      <c r="V425" s="50">
        <f t="shared" si="6"/>
        <v>80152.20739002826</v>
      </c>
      <c r="X425"/>
      <c r="Y425"/>
      <c r="Z425"/>
      <c r="AA425"/>
      <c r="AB425"/>
    </row>
    <row r="426" spans="1:28" s="7" customFormat="1" ht="12.75">
      <c r="A426" s="446" t="s">
        <v>185</v>
      </c>
      <c r="B426" s="453" t="s">
        <v>388</v>
      </c>
      <c r="C426" s="447" t="s">
        <v>252</v>
      </c>
      <c r="D426" s="364"/>
      <c r="E426" s="448" t="s">
        <v>252</v>
      </c>
      <c r="F426" s="367"/>
      <c r="G426" s="449">
        <v>169940.98</v>
      </c>
      <c r="H426" s="449">
        <v>169940.98</v>
      </c>
      <c r="I426" s="449">
        <v>237779.15</v>
      </c>
      <c r="J426" s="449"/>
      <c r="K426" s="450">
        <v>18</v>
      </c>
      <c r="L426" s="450">
        <v>18</v>
      </c>
      <c r="M426" s="450">
        <v>17</v>
      </c>
      <c r="N426" s="369"/>
      <c r="O426" s="451" t="s">
        <v>252</v>
      </c>
      <c r="P426" s="48"/>
      <c r="Q426" s="452" t="s">
        <v>251</v>
      </c>
      <c r="R426" s="202"/>
      <c r="S426" s="454">
        <v>219666.82168148353</v>
      </c>
      <c r="T426" s="454">
        <v>198875.9018261136</v>
      </c>
      <c r="U426" s="454">
        <v>251644.744557354</v>
      </c>
      <c r="V426" s="50">
        <f t="shared" si="6"/>
        <v>670187.4680649511</v>
      </c>
      <c r="X426"/>
      <c r="Y426"/>
      <c r="Z426"/>
      <c r="AA426"/>
      <c r="AB426"/>
    </row>
    <row r="427" spans="1:28" s="7" customFormat="1" ht="12.75">
      <c r="A427" s="446" t="s">
        <v>185</v>
      </c>
      <c r="B427" s="453" t="s">
        <v>388</v>
      </c>
      <c r="C427" s="447" t="s">
        <v>253</v>
      </c>
      <c r="D427" s="364"/>
      <c r="E427" s="448" t="s">
        <v>253</v>
      </c>
      <c r="F427" s="367"/>
      <c r="G427" s="449">
        <v>51692.42</v>
      </c>
      <c r="H427" s="449">
        <v>51692.42</v>
      </c>
      <c r="I427" s="449">
        <v>51692.42</v>
      </c>
      <c r="J427" s="449"/>
      <c r="K427" s="450">
        <v>2</v>
      </c>
      <c r="L427" s="450">
        <v>2</v>
      </c>
      <c r="M427" s="450">
        <v>2</v>
      </c>
      <c r="N427" s="369"/>
      <c r="O427" s="451" t="s">
        <v>253</v>
      </c>
      <c r="P427" s="48"/>
      <c r="Q427" s="452" t="s">
        <v>251</v>
      </c>
      <c r="R427" s="202"/>
      <c r="S427" s="454">
        <v>66817.96001426115</v>
      </c>
      <c r="T427" s="454">
        <v>61171.33728659978</v>
      </c>
      <c r="U427" s="454">
        <v>67776.67758958908</v>
      </c>
      <c r="V427" s="50">
        <f t="shared" si="6"/>
        <v>195765.97489045002</v>
      </c>
      <c r="X427"/>
      <c r="Y427"/>
      <c r="Z427"/>
      <c r="AA427"/>
      <c r="AB427"/>
    </row>
    <row r="428" spans="1:28" s="7" customFormat="1" ht="12.75">
      <c r="A428" s="446" t="s">
        <v>185</v>
      </c>
      <c r="B428" s="453" t="s">
        <v>389</v>
      </c>
      <c r="C428" s="447" t="s">
        <v>249</v>
      </c>
      <c r="D428" s="364"/>
      <c r="E428" s="448" t="s">
        <v>249</v>
      </c>
      <c r="F428" s="367"/>
      <c r="G428" s="449">
        <v>21120.58</v>
      </c>
      <c r="H428" s="449">
        <v>17342.3</v>
      </c>
      <c r="I428" s="449">
        <v>17342.3</v>
      </c>
      <c r="J428" s="449"/>
      <c r="K428" s="450">
        <v>4</v>
      </c>
      <c r="L428" s="450">
        <v>4</v>
      </c>
      <c r="M428" s="450">
        <v>4</v>
      </c>
      <c r="N428" s="369"/>
      <c r="O428" s="451" t="s">
        <v>250</v>
      </c>
      <c r="P428" s="48"/>
      <c r="Q428" s="452" t="s">
        <v>251</v>
      </c>
      <c r="R428" s="202"/>
      <c r="S428" s="454">
        <v>27300.59977687258</v>
      </c>
      <c r="T428" s="454">
        <v>20522.383796800368</v>
      </c>
      <c r="U428" s="454">
        <v>24389.711893858483</v>
      </c>
      <c r="V428" s="50">
        <f t="shared" si="6"/>
        <v>72212.69546753142</v>
      </c>
      <c r="X428"/>
      <c r="Y428"/>
      <c r="Z428"/>
      <c r="AA428"/>
      <c r="AB428"/>
    </row>
    <row r="429" spans="1:28" s="7" customFormat="1" ht="12.75">
      <c r="A429" s="446" t="s">
        <v>185</v>
      </c>
      <c r="B429" s="453" t="s">
        <v>389</v>
      </c>
      <c r="C429" s="447" t="s">
        <v>252</v>
      </c>
      <c r="D429" s="364"/>
      <c r="E429" s="448" t="s">
        <v>252</v>
      </c>
      <c r="F429" s="367"/>
      <c r="G429" s="449">
        <v>96171.24</v>
      </c>
      <c r="H429" s="449">
        <v>96486.48</v>
      </c>
      <c r="I429" s="449">
        <v>96486.48</v>
      </c>
      <c r="J429" s="449"/>
      <c r="K429" s="450">
        <v>10</v>
      </c>
      <c r="L429" s="450">
        <v>10</v>
      </c>
      <c r="M429" s="450">
        <v>10</v>
      </c>
      <c r="N429" s="369"/>
      <c r="O429" s="451" t="s">
        <v>252</v>
      </c>
      <c r="P429" s="48"/>
      <c r="Q429" s="452" t="s">
        <v>251</v>
      </c>
      <c r="R429" s="202"/>
      <c r="S429" s="454">
        <v>124311.5735119755</v>
      </c>
      <c r="T429" s="454">
        <v>114179.35186003603</v>
      </c>
      <c r="U429" s="454">
        <v>126370.77299598703</v>
      </c>
      <c r="V429" s="50">
        <f t="shared" si="6"/>
        <v>364861.6983679986</v>
      </c>
      <c r="X429"/>
      <c r="Y429"/>
      <c r="Z429"/>
      <c r="AA429"/>
      <c r="AB429"/>
    </row>
    <row r="430" spans="1:28" s="7" customFormat="1" ht="12.75">
      <c r="A430" s="446" t="s">
        <v>185</v>
      </c>
      <c r="B430" s="453" t="s">
        <v>389</v>
      </c>
      <c r="C430" s="447" t="s">
        <v>253</v>
      </c>
      <c r="D430" s="364"/>
      <c r="E430" s="448" t="s">
        <v>253</v>
      </c>
      <c r="F430" s="367"/>
      <c r="G430" s="449">
        <v>81160.98</v>
      </c>
      <c r="H430" s="449">
        <v>81160.98</v>
      </c>
      <c r="I430" s="449">
        <v>81160.98</v>
      </c>
      <c r="J430" s="449"/>
      <c r="K430" s="450">
        <v>4</v>
      </c>
      <c r="L430" s="450">
        <v>4</v>
      </c>
      <c r="M430" s="450">
        <v>4</v>
      </c>
      <c r="N430" s="369"/>
      <c r="O430" s="451" t="s">
        <v>253</v>
      </c>
      <c r="P430" s="48"/>
      <c r="Q430" s="452" t="s">
        <v>251</v>
      </c>
      <c r="R430" s="202"/>
      <c r="S430" s="454">
        <v>104909.21331131815</v>
      </c>
      <c r="T430" s="454">
        <v>96043.59173145654</v>
      </c>
      <c r="U430" s="454">
        <v>106414.47187643927</v>
      </c>
      <c r="V430" s="50">
        <f t="shared" si="6"/>
        <v>307367.276919214</v>
      </c>
      <c r="X430"/>
      <c r="Y430"/>
      <c r="Z430"/>
      <c r="AA430"/>
      <c r="AB430"/>
    </row>
    <row r="431" spans="1:28" s="7" customFormat="1" ht="12.75">
      <c r="A431" s="446" t="s">
        <v>185</v>
      </c>
      <c r="B431" s="453" t="s">
        <v>390</v>
      </c>
      <c r="C431" s="447" t="s">
        <v>249</v>
      </c>
      <c r="D431" s="364"/>
      <c r="E431" s="448" t="s">
        <v>249</v>
      </c>
      <c r="F431" s="367"/>
      <c r="G431" s="449">
        <v>39778.42</v>
      </c>
      <c r="H431" s="449">
        <v>39777.07</v>
      </c>
      <c r="I431" s="449">
        <v>39778.42</v>
      </c>
      <c r="J431" s="449"/>
      <c r="K431" s="450">
        <v>8</v>
      </c>
      <c r="L431" s="450">
        <v>8</v>
      </c>
      <c r="M431" s="450">
        <v>8</v>
      </c>
      <c r="N431" s="369"/>
      <c r="O431" s="451" t="s">
        <v>250</v>
      </c>
      <c r="P431" s="48"/>
      <c r="Q431" s="452" t="s">
        <v>251</v>
      </c>
      <c r="R431" s="202"/>
      <c r="S431" s="454">
        <v>51417.84573038921</v>
      </c>
      <c r="T431" s="454">
        <v>47071.05152443414</v>
      </c>
      <c r="U431" s="454">
        <v>52155.00933905487</v>
      </c>
      <c r="V431" s="50">
        <f t="shared" si="6"/>
        <v>150643.90659387823</v>
      </c>
      <c r="X431"/>
      <c r="Y431"/>
      <c r="Z431"/>
      <c r="AA431"/>
      <c r="AB431"/>
    </row>
    <row r="432" spans="1:28" s="7" customFormat="1" ht="12.75">
      <c r="A432" s="446" t="s">
        <v>185</v>
      </c>
      <c r="B432" s="453" t="s">
        <v>390</v>
      </c>
      <c r="C432" s="447" t="s">
        <v>252</v>
      </c>
      <c r="D432" s="364"/>
      <c r="E432" s="448" t="s">
        <v>252</v>
      </c>
      <c r="F432" s="367"/>
      <c r="G432" s="449">
        <v>257344.6</v>
      </c>
      <c r="H432" s="449">
        <v>259980.98</v>
      </c>
      <c r="I432" s="449">
        <v>257767.42</v>
      </c>
      <c r="J432" s="449"/>
      <c r="K432" s="450">
        <v>28</v>
      </c>
      <c r="L432" s="450">
        <v>28</v>
      </c>
      <c r="M432" s="450">
        <v>28</v>
      </c>
      <c r="N432" s="369"/>
      <c r="O432" s="451" t="s">
        <v>252</v>
      </c>
      <c r="P432" s="48"/>
      <c r="Q432" s="452" t="s">
        <v>251</v>
      </c>
      <c r="R432" s="202"/>
      <c r="S432" s="454">
        <v>332645.31226601556</v>
      </c>
      <c r="T432" s="454">
        <v>307654.0857572687</v>
      </c>
      <c r="U432" s="454">
        <v>338755.200878242</v>
      </c>
      <c r="V432" s="50">
        <f t="shared" si="6"/>
        <v>979054.5989015263</v>
      </c>
      <c r="X432"/>
      <c r="Y432"/>
      <c r="Z432"/>
      <c r="AA432"/>
      <c r="AB432"/>
    </row>
    <row r="433" spans="1:28" s="7" customFormat="1" ht="12.75">
      <c r="A433" s="446" t="s">
        <v>185</v>
      </c>
      <c r="B433" s="453" t="s">
        <v>390</v>
      </c>
      <c r="C433" s="447" t="s">
        <v>253</v>
      </c>
      <c r="D433" s="364"/>
      <c r="E433" s="448" t="s">
        <v>253</v>
      </c>
      <c r="F433" s="367"/>
      <c r="G433" s="449">
        <v>121155.9</v>
      </c>
      <c r="H433" s="449">
        <v>121155.9</v>
      </c>
      <c r="I433" s="449">
        <v>121155.9</v>
      </c>
      <c r="J433" s="449"/>
      <c r="K433" s="450">
        <v>8</v>
      </c>
      <c r="L433" s="450">
        <v>8</v>
      </c>
      <c r="M433" s="450">
        <v>8</v>
      </c>
      <c r="N433" s="369"/>
      <c r="O433" s="451" t="s">
        <v>253</v>
      </c>
      <c r="P433" s="48"/>
      <c r="Q433" s="452" t="s">
        <v>251</v>
      </c>
      <c r="R433" s="202"/>
      <c r="S433" s="454">
        <v>156606.90835700516</v>
      </c>
      <c r="T433" s="454">
        <v>143372.44074008442</v>
      </c>
      <c r="U433" s="454">
        <v>158853.93588414887</v>
      </c>
      <c r="V433" s="50">
        <f t="shared" si="6"/>
        <v>458833.2849812385</v>
      </c>
      <c r="X433"/>
      <c r="Y433"/>
      <c r="Z433"/>
      <c r="AA433"/>
      <c r="AB433"/>
    </row>
    <row r="434" spans="1:28" s="7" customFormat="1" ht="12.75">
      <c r="A434" s="446" t="s">
        <v>185</v>
      </c>
      <c r="B434" s="453" t="s">
        <v>391</v>
      </c>
      <c r="C434" s="447" t="s">
        <v>249</v>
      </c>
      <c r="D434" s="364"/>
      <c r="E434" s="448" t="s">
        <v>249</v>
      </c>
      <c r="F434" s="367"/>
      <c r="G434" s="449">
        <v>521723.4</v>
      </c>
      <c r="H434" s="449">
        <v>532717.25</v>
      </c>
      <c r="I434" s="449">
        <v>525313.53</v>
      </c>
      <c r="J434" s="449"/>
      <c r="K434" s="450">
        <v>128</v>
      </c>
      <c r="L434" s="450">
        <v>132</v>
      </c>
      <c r="M434" s="450">
        <v>131</v>
      </c>
      <c r="N434" s="369"/>
      <c r="O434" s="451" t="s">
        <v>250</v>
      </c>
      <c r="P434" s="48"/>
      <c r="Q434" s="452" t="s">
        <v>251</v>
      </c>
      <c r="R434" s="202"/>
      <c r="S434" s="454">
        <v>674383.0774358092</v>
      </c>
      <c r="T434" s="454">
        <v>630402.4183456665</v>
      </c>
      <c r="U434" s="454">
        <v>690433.2055432606</v>
      </c>
      <c r="V434" s="50">
        <f t="shared" si="6"/>
        <v>1995218.7013247362</v>
      </c>
      <c r="X434"/>
      <c r="Y434"/>
      <c r="Z434"/>
      <c r="AA434"/>
      <c r="AB434"/>
    </row>
    <row r="435" spans="1:28" s="7" customFormat="1" ht="12.75">
      <c r="A435" s="446" t="s">
        <v>185</v>
      </c>
      <c r="B435" s="453" t="s">
        <v>391</v>
      </c>
      <c r="C435" s="447" t="s">
        <v>253</v>
      </c>
      <c r="D435" s="364"/>
      <c r="E435" s="448" t="s">
        <v>253</v>
      </c>
      <c r="F435" s="367"/>
      <c r="G435" s="449">
        <v>58662.64</v>
      </c>
      <c r="H435" s="449">
        <v>58662.64</v>
      </c>
      <c r="I435" s="449">
        <v>58662.64</v>
      </c>
      <c r="J435" s="449"/>
      <c r="K435" s="450">
        <v>4</v>
      </c>
      <c r="L435" s="450">
        <v>4</v>
      </c>
      <c r="M435" s="450">
        <v>4</v>
      </c>
      <c r="N435" s="369"/>
      <c r="O435" s="451" t="s">
        <v>253</v>
      </c>
      <c r="P435" s="48"/>
      <c r="Q435" s="452" t="s">
        <v>251</v>
      </c>
      <c r="R435" s="202"/>
      <c r="S435" s="454">
        <v>75827.71195179093</v>
      </c>
      <c r="T435" s="454">
        <v>69419.69707671608</v>
      </c>
      <c r="U435" s="454">
        <v>76915.70326624546</v>
      </c>
      <c r="V435" s="50">
        <f aca="true" t="shared" si="7" ref="V435:V454">S435+T435+U435</f>
        <v>222163.11229475247</v>
      </c>
      <c r="X435"/>
      <c r="Y435"/>
      <c r="Z435"/>
      <c r="AA435"/>
      <c r="AB435"/>
    </row>
    <row r="436" spans="1:28" s="7" customFormat="1" ht="12.75">
      <c r="A436" s="446" t="s">
        <v>185</v>
      </c>
      <c r="B436" s="453" t="s">
        <v>392</v>
      </c>
      <c r="C436" s="447" t="s">
        <v>249</v>
      </c>
      <c r="D436" s="364"/>
      <c r="E436" s="448" t="s">
        <v>249</v>
      </c>
      <c r="F436" s="367"/>
      <c r="G436" s="449">
        <v>125164</v>
      </c>
      <c r="H436" s="449">
        <v>110202.76</v>
      </c>
      <c r="I436" s="449">
        <v>110281.97</v>
      </c>
      <c r="J436" s="449"/>
      <c r="K436" s="450">
        <v>30</v>
      </c>
      <c r="L436" s="450">
        <v>30</v>
      </c>
      <c r="M436" s="450">
        <v>30</v>
      </c>
      <c r="N436" s="369"/>
      <c r="O436" s="451" t="s">
        <v>250</v>
      </c>
      <c r="P436" s="48"/>
      <c r="Q436" s="452" t="s">
        <v>251</v>
      </c>
      <c r="R436" s="202"/>
      <c r="S436" s="454">
        <v>161787.80461864587</v>
      </c>
      <c r="T436" s="454">
        <v>130410.80688182534</v>
      </c>
      <c r="U436" s="454">
        <v>151066.1365338859</v>
      </c>
      <c r="V436" s="50">
        <f t="shared" si="7"/>
        <v>443264.7480343571</v>
      </c>
      <c r="X436"/>
      <c r="Y436"/>
      <c r="Z436"/>
      <c r="AA436"/>
      <c r="AB436"/>
    </row>
    <row r="437" spans="1:28" s="7" customFormat="1" ht="12.75">
      <c r="A437" s="446" t="s">
        <v>185</v>
      </c>
      <c r="B437" s="453" t="s">
        <v>392</v>
      </c>
      <c r="C437" s="447" t="s">
        <v>253</v>
      </c>
      <c r="D437" s="364"/>
      <c r="E437" s="448" t="s">
        <v>253</v>
      </c>
      <c r="F437" s="367"/>
      <c r="G437" s="449">
        <v>22630.02</v>
      </c>
      <c r="H437" s="449">
        <v>22630.02</v>
      </c>
      <c r="I437" s="449">
        <v>22630.02</v>
      </c>
      <c r="J437" s="449"/>
      <c r="K437" s="450">
        <v>2</v>
      </c>
      <c r="L437" s="450">
        <v>2</v>
      </c>
      <c r="M437" s="450">
        <v>2</v>
      </c>
      <c r="N437" s="369"/>
      <c r="O437" s="451" t="s">
        <v>253</v>
      </c>
      <c r="P437" s="48"/>
      <c r="Q437" s="452" t="s">
        <v>251</v>
      </c>
      <c r="R437" s="202"/>
      <c r="S437" s="454">
        <v>29251.71178834208</v>
      </c>
      <c r="T437" s="454">
        <v>26779.721015624702</v>
      </c>
      <c r="U437" s="454">
        <v>29671.421252592787</v>
      </c>
      <c r="V437" s="50">
        <f t="shared" si="7"/>
        <v>85702.85405655956</v>
      </c>
      <c r="X437"/>
      <c r="Y437"/>
      <c r="Z437"/>
      <c r="AA437"/>
      <c r="AB437"/>
    </row>
    <row r="438" spans="1:28" s="7" customFormat="1" ht="12.75">
      <c r="A438" s="446" t="s">
        <v>185</v>
      </c>
      <c r="B438" s="453" t="s">
        <v>394</v>
      </c>
      <c r="C438" s="447" t="s">
        <v>249</v>
      </c>
      <c r="D438" s="364"/>
      <c r="E438" s="448" t="s">
        <v>249</v>
      </c>
      <c r="F438" s="367"/>
      <c r="G438" s="449">
        <v>35019.08</v>
      </c>
      <c r="H438" s="449">
        <v>31261.08</v>
      </c>
      <c r="I438" s="449">
        <v>31261.08</v>
      </c>
      <c r="J438" s="449"/>
      <c r="K438" s="450">
        <v>8</v>
      </c>
      <c r="L438" s="450">
        <v>8</v>
      </c>
      <c r="M438" s="450">
        <v>8</v>
      </c>
      <c r="N438" s="369"/>
      <c r="O438" s="451" t="s">
        <v>250</v>
      </c>
      <c r="P438" s="48"/>
      <c r="Q438" s="452" t="s">
        <v>251</v>
      </c>
      <c r="R438" s="202"/>
      <c r="S438" s="454">
        <v>45265.891733763136</v>
      </c>
      <c r="T438" s="454">
        <v>36993.47155005277</v>
      </c>
      <c r="U438" s="454">
        <v>42630.500275596365</v>
      </c>
      <c r="V438" s="50">
        <f t="shared" si="7"/>
        <v>124889.86355941228</v>
      </c>
      <c r="X438"/>
      <c r="Y438"/>
      <c r="Z438"/>
      <c r="AA438"/>
      <c r="AB438"/>
    </row>
    <row r="439" spans="1:28" s="7" customFormat="1" ht="12.75">
      <c r="A439" s="446" t="s">
        <v>185</v>
      </c>
      <c r="B439" s="453" t="s">
        <v>394</v>
      </c>
      <c r="C439" s="447" t="s">
        <v>253</v>
      </c>
      <c r="D439" s="364"/>
      <c r="E439" s="448" t="s">
        <v>253</v>
      </c>
      <c r="F439" s="367"/>
      <c r="G439" s="449">
        <v>37790.1</v>
      </c>
      <c r="H439" s="449">
        <v>37790.1</v>
      </c>
      <c r="I439" s="449">
        <v>37790.1</v>
      </c>
      <c r="J439" s="449"/>
      <c r="K439" s="450">
        <v>4</v>
      </c>
      <c r="L439" s="450">
        <v>4</v>
      </c>
      <c r="M439" s="450">
        <v>4</v>
      </c>
      <c r="N439" s="369"/>
      <c r="O439" s="451" t="s">
        <v>253</v>
      </c>
      <c r="P439" s="48"/>
      <c r="Q439" s="452" t="s">
        <v>251</v>
      </c>
      <c r="R439" s="202"/>
      <c r="S439" s="454">
        <v>48847.73030039859</v>
      </c>
      <c r="T439" s="454">
        <v>44719.72782845791</v>
      </c>
      <c r="U439" s="454">
        <v>49548.60739308258</v>
      </c>
      <c r="V439" s="50">
        <f t="shared" si="7"/>
        <v>143116.06552193908</v>
      </c>
      <c r="X439"/>
      <c r="Y439"/>
      <c r="Z439"/>
      <c r="AA439"/>
      <c r="AB439"/>
    </row>
    <row r="440" spans="1:28" s="7" customFormat="1" ht="12.75">
      <c r="A440" s="446" t="s">
        <v>185</v>
      </c>
      <c r="B440" s="453" t="s">
        <v>395</v>
      </c>
      <c r="C440" s="447" t="s">
        <v>249</v>
      </c>
      <c r="D440" s="364"/>
      <c r="E440" s="448" t="s">
        <v>249</v>
      </c>
      <c r="F440" s="367"/>
      <c r="G440" s="449">
        <v>52188.69</v>
      </c>
      <c r="H440" s="449">
        <v>55205.7</v>
      </c>
      <c r="I440" s="449">
        <v>56150.7</v>
      </c>
      <c r="J440" s="449"/>
      <c r="K440" s="450">
        <v>10</v>
      </c>
      <c r="L440" s="450">
        <v>10</v>
      </c>
      <c r="M440" s="450">
        <v>10</v>
      </c>
      <c r="N440" s="369"/>
      <c r="O440" s="451" t="s">
        <v>250</v>
      </c>
      <c r="P440" s="48"/>
      <c r="Q440" s="452" t="s">
        <v>251</v>
      </c>
      <c r="R440" s="202"/>
      <c r="S440" s="454">
        <v>67459.4418604637</v>
      </c>
      <c r="T440" s="454">
        <v>65328.85275719034</v>
      </c>
      <c r="U440" s="454">
        <v>71477.55148814422</v>
      </c>
      <c r="V440" s="50">
        <f t="shared" si="7"/>
        <v>204265.84610579826</v>
      </c>
      <c r="X440"/>
      <c r="Y440"/>
      <c r="Z440"/>
      <c r="AA440"/>
      <c r="AB440"/>
    </row>
    <row r="441" spans="1:28" s="7" customFormat="1" ht="12.75">
      <c r="A441" s="446" t="s">
        <v>185</v>
      </c>
      <c r="B441" s="453" t="s">
        <v>396</v>
      </c>
      <c r="C441" s="447" t="s">
        <v>249</v>
      </c>
      <c r="D441" s="364"/>
      <c r="E441" s="448" t="s">
        <v>249</v>
      </c>
      <c r="F441" s="367"/>
      <c r="G441" s="449">
        <v>126907.18</v>
      </c>
      <c r="H441" s="449">
        <v>110276.33</v>
      </c>
      <c r="I441" s="449">
        <v>116394.96</v>
      </c>
      <c r="J441" s="449"/>
      <c r="K441" s="450">
        <v>28</v>
      </c>
      <c r="L441" s="450">
        <v>27</v>
      </c>
      <c r="M441" s="450">
        <v>28</v>
      </c>
      <c r="N441" s="369"/>
      <c r="O441" s="451" t="s">
        <v>250</v>
      </c>
      <c r="P441" s="48"/>
      <c r="Q441" s="452" t="s">
        <v>251</v>
      </c>
      <c r="R441" s="202"/>
      <c r="S441" s="454">
        <v>164041.05048211402</v>
      </c>
      <c r="T441" s="454">
        <v>130497.86752406604</v>
      </c>
      <c r="U441" s="454">
        <v>154531.83763893036</v>
      </c>
      <c r="V441" s="50">
        <f t="shared" si="7"/>
        <v>449070.75564511045</v>
      </c>
      <c r="X441"/>
      <c r="Y441"/>
      <c r="Z441"/>
      <c r="AA441"/>
      <c r="AB441"/>
    </row>
    <row r="442" spans="1:28" s="7" customFormat="1" ht="12.75">
      <c r="A442" s="446" t="s">
        <v>185</v>
      </c>
      <c r="B442" s="453" t="s">
        <v>396</v>
      </c>
      <c r="C442" s="447" t="s">
        <v>253</v>
      </c>
      <c r="D442" s="364"/>
      <c r="E442" s="448" t="s">
        <v>253</v>
      </c>
      <c r="F442" s="367"/>
      <c r="G442" s="449">
        <v>21651.04</v>
      </c>
      <c r="H442" s="449">
        <v>21651.04</v>
      </c>
      <c r="I442" s="449">
        <v>21651.04</v>
      </c>
      <c r="J442" s="449"/>
      <c r="K442" s="450">
        <v>2</v>
      </c>
      <c r="L442" s="450">
        <v>2</v>
      </c>
      <c r="M442" s="450">
        <v>2</v>
      </c>
      <c r="N442" s="369"/>
      <c r="O442" s="451" t="s">
        <v>253</v>
      </c>
      <c r="P442" s="48"/>
      <c r="Q442" s="452" t="s">
        <v>251</v>
      </c>
      <c r="R442" s="202"/>
      <c r="S442" s="454">
        <v>27986.27584058105</v>
      </c>
      <c r="T442" s="454">
        <v>25621.22397143843</v>
      </c>
      <c r="U442" s="454">
        <v>28387.82857446598</v>
      </c>
      <c r="V442" s="50">
        <f t="shared" si="7"/>
        <v>81995.32838648546</v>
      </c>
      <c r="X442"/>
      <c r="Y442"/>
      <c r="Z442"/>
      <c r="AA442"/>
      <c r="AB442"/>
    </row>
    <row r="443" spans="1:28" s="7" customFormat="1" ht="12.75">
      <c r="A443" s="446" t="s">
        <v>185</v>
      </c>
      <c r="B443" s="453" t="s">
        <v>397</v>
      </c>
      <c r="C443" s="447" t="s">
        <v>249</v>
      </c>
      <c r="D443" s="364"/>
      <c r="E443" s="448" t="s">
        <v>249</v>
      </c>
      <c r="F443" s="367"/>
      <c r="G443" s="449">
        <v>56880.2</v>
      </c>
      <c r="H443" s="449">
        <v>56937.14</v>
      </c>
      <c r="I443" s="449">
        <v>57111.26</v>
      </c>
      <c r="J443" s="449"/>
      <c r="K443" s="450">
        <v>12</v>
      </c>
      <c r="L443" s="450">
        <v>12</v>
      </c>
      <c r="M443" s="450">
        <v>12</v>
      </c>
      <c r="N443" s="369"/>
      <c r="O443" s="451" t="s">
        <v>250</v>
      </c>
      <c r="P443" s="48"/>
      <c r="Q443" s="452" t="s">
        <v>251</v>
      </c>
      <c r="R443" s="202"/>
      <c r="S443" s="454">
        <v>73523.71835567335</v>
      </c>
      <c r="T443" s="454">
        <v>67377.789530348</v>
      </c>
      <c r="U443" s="454">
        <v>74704.52220422153</v>
      </c>
      <c r="V443" s="50">
        <f t="shared" si="7"/>
        <v>215606.03009024286</v>
      </c>
      <c r="X443"/>
      <c r="Y443"/>
      <c r="Z443"/>
      <c r="AA443"/>
      <c r="AB443"/>
    </row>
    <row r="444" spans="1:28" s="7" customFormat="1" ht="12.75">
      <c r="A444" s="446" t="s">
        <v>185</v>
      </c>
      <c r="B444" s="453" t="s">
        <v>397</v>
      </c>
      <c r="C444" s="447" t="s">
        <v>252</v>
      </c>
      <c r="D444" s="364"/>
      <c r="E444" s="448" t="s">
        <v>252</v>
      </c>
      <c r="F444" s="367"/>
      <c r="G444" s="449">
        <v>140701.86</v>
      </c>
      <c r="H444" s="449">
        <v>140701.86</v>
      </c>
      <c r="I444" s="449">
        <v>140701.86</v>
      </c>
      <c r="J444" s="449"/>
      <c r="K444" s="450">
        <v>16</v>
      </c>
      <c r="L444" s="450">
        <v>16</v>
      </c>
      <c r="M444" s="450">
        <v>16</v>
      </c>
      <c r="N444" s="369"/>
      <c r="O444" s="451" t="s">
        <v>252</v>
      </c>
      <c r="P444" s="48"/>
      <c r="Q444" s="452" t="s">
        <v>251</v>
      </c>
      <c r="R444" s="202"/>
      <c r="S444" s="454">
        <v>181872.14402831535</v>
      </c>
      <c r="T444" s="454">
        <v>166502.57300609918</v>
      </c>
      <c r="U444" s="454">
        <v>184481.68225584138</v>
      </c>
      <c r="V444" s="50">
        <f t="shared" si="7"/>
        <v>532856.399290256</v>
      </c>
      <c r="X444"/>
      <c r="Y444"/>
      <c r="Z444"/>
      <c r="AA444"/>
      <c r="AB444"/>
    </row>
    <row r="445" spans="1:28" s="7" customFormat="1" ht="12.75">
      <c r="A445" s="446" t="s">
        <v>185</v>
      </c>
      <c r="B445" s="453" t="s">
        <v>397</v>
      </c>
      <c r="C445" s="447" t="s">
        <v>253</v>
      </c>
      <c r="D445" s="364"/>
      <c r="E445" s="448" t="s">
        <v>253</v>
      </c>
      <c r="F445" s="367"/>
      <c r="G445" s="449">
        <v>245842.96</v>
      </c>
      <c r="H445" s="449">
        <v>245914.52</v>
      </c>
      <c r="I445" s="449">
        <v>246649.06</v>
      </c>
      <c r="J445" s="449"/>
      <c r="K445" s="450">
        <v>18</v>
      </c>
      <c r="L445" s="450">
        <v>18</v>
      </c>
      <c r="M445" s="450">
        <v>18</v>
      </c>
      <c r="N445" s="369"/>
      <c r="O445" s="451" t="s">
        <v>253</v>
      </c>
      <c r="P445" s="48"/>
      <c r="Q445" s="452" t="s">
        <v>251</v>
      </c>
      <c r="R445" s="202"/>
      <c r="S445" s="454">
        <v>317778.21721381205</v>
      </c>
      <c r="T445" s="454">
        <v>291008.2376989177</v>
      </c>
      <c r="U445" s="454">
        <v>322721.34542243014</v>
      </c>
      <c r="V445" s="50">
        <f t="shared" si="7"/>
        <v>931507.80033516</v>
      </c>
      <c r="X445"/>
      <c r="Y445"/>
      <c r="Z445"/>
      <c r="AA445"/>
      <c r="AB445"/>
    </row>
    <row r="446" spans="1:28" s="7" customFormat="1" ht="12.75">
      <c r="A446" s="446" t="s">
        <v>185</v>
      </c>
      <c r="B446" s="453" t="s">
        <v>398</v>
      </c>
      <c r="C446" s="447" t="s">
        <v>249</v>
      </c>
      <c r="D446" s="364"/>
      <c r="E446" s="448" t="s">
        <v>249</v>
      </c>
      <c r="F446" s="367"/>
      <c r="G446" s="449">
        <v>43498.1</v>
      </c>
      <c r="H446" s="449">
        <v>43498.1</v>
      </c>
      <c r="I446" s="449">
        <v>43492.82</v>
      </c>
      <c r="J446" s="449"/>
      <c r="K446" s="450">
        <v>8</v>
      </c>
      <c r="L446" s="450">
        <v>8</v>
      </c>
      <c r="M446" s="450">
        <v>8</v>
      </c>
      <c r="N446" s="369"/>
      <c r="O446" s="451" t="s">
        <v>250</v>
      </c>
      <c r="P446" s="48"/>
      <c r="Q446" s="452" t="s">
        <v>251</v>
      </c>
      <c r="R446" s="202"/>
      <c r="S446" s="454">
        <v>56225.92841457863</v>
      </c>
      <c r="T446" s="454">
        <v>51474.412426933115</v>
      </c>
      <c r="U446" s="454">
        <v>57030.36175337017</v>
      </c>
      <c r="V446" s="50">
        <f t="shared" si="7"/>
        <v>164730.7025948819</v>
      </c>
      <c r="X446"/>
      <c r="Y446"/>
      <c r="Z446"/>
      <c r="AA446"/>
      <c r="AB446"/>
    </row>
    <row r="447" spans="1:28" s="7" customFormat="1" ht="12.75">
      <c r="A447" s="446" t="s">
        <v>185</v>
      </c>
      <c r="B447" s="453" t="s">
        <v>398</v>
      </c>
      <c r="C447" s="447" t="s">
        <v>252</v>
      </c>
      <c r="D447" s="364"/>
      <c r="E447" s="448" t="s">
        <v>252</v>
      </c>
      <c r="F447" s="367"/>
      <c r="G447" s="449">
        <v>10845.78</v>
      </c>
      <c r="H447" s="449">
        <v>10845.78</v>
      </c>
      <c r="I447" s="449">
        <v>10845.78</v>
      </c>
      <c r="J447" s="449"/>
      <c r="K447" s="450">
        <v>2</v>
      </c>
      <c r="L447" s="450">
        <v>2</v>
      </c>
      <c r="M447" s="450">
        <v>2</v>
      </c>
      <c r="N447" s="369"/>
      <c r="O447" s="451" t="s">
        <v>252</v>
      </c>
      <c r="P447" s="48"/>
      <c r="Q447" s="452" t="s">
        <v>251</v>
      </c>
      <c r="R447" s="202"/>
      <c r="S447" s="454">
        <v>14019.326128733639</v>
      </c>
      <c r="T447" s="454">
        <v>12834.587092580658</v>
      </c>
      <c r="U447" s="454">
        <v>14220.478249376085</v>
      </c>
      <c r="V447" s="50">
        <f t="shared" si="7"/>
        <v>41074.39147069038</v>
      </c>
      <c r="X447"/>
      <c r="Y447"/>
      <c r="Z447"/>
      <c r="AA447"/>
      <c r="AB447"/>
    </row>
    <row r="448" spans="1:28" s="7" customFormat="1" ht="12.75">
      <c r="A448" s="446" t="s">
        <v>185</v>
      </c>
      <c r="B448" s="453" t="s">
        <v>398</v>
      </c>
      <c r="C448" s="447" t="s">
        <v>253</v>
      </c>
      <c r="D448" s="364"/>
      <c r="E448" s="448" t="s">
        <v>253</v>
      </c>
      <c r="F448" s="367"/>
      <c r="G448" s="449">
        <v>90771.16</v>
      </c>
      <c r="H448" s="449">
        <v>90771.16</v>
      </c>
      <c r="I448" s="449">
        <v>90771.16</v>
      </c>
      <c r="J448" s="449"/>
      <c r="K448" s="450">
        <v>6</v>
      </c>
      <c r="L448" s="450">
        <v>6</v>
      </c>
      <c r="M448" s="450">
        <v>6</v>
      </c>
      <c r="N448" s="369"/>
      <c r="O448" s="451" t="s">
        <v>253</v>
      </c>
      <c r="P448" s="48"/>
      <c r="Q448" s="452" t="s">
        <v>251</v>
      </c>
      <c r="R448" s="202"/>
      <c r="S448" s="454">
        <v>117331.39480272158</v>
      </c>
      <c r="T448" s="454">
        <v>107416.00498208277</v>
      </c>
      <c r="U448" s="454">
        <v>119014.88933489675</v>
      </c>
      <c r="V448" s="50">
        <f t="shared" si="7"/>
        <v>343762.28911970113</v>
      </c>
      <c r="X448"/>
      <c r="Y448"/>
      <c r="Z448"/>
      <c r="AA448"/>
      <c r="AB448"/>
    </row>
    <row r="449" spans="1:28" s="7" customFormat="1" ht="12.75">
      <c r="A449" s="446" t="s">
        <v>185</v>
      </c>
      <c r="B449" s="453" t="s">
        <v>399</v>
      </c>
      <c r="C449" s="447" t="s">
        <v>249</v>
      </c>
      <c r="D449" s="364"/>
      <c r="E449" s="448" t="s">
        <v>249</v>
      </c>
      <c r="F449" s="367"/>
      <c r="G449" s="449">
        <v>6699.76</v>
      </c>
      <c r="H449" s="449">
        <v>6699.76</v>
      </c>
      <c r="I449" s="449">
        <v>6699.76</v>
      </c>
      <c r="J449" s="449"/>
      <c r="K449" s="450">
        <v>2</v>
      </c>
      <c r="L449" s="450">
        <v>2</v>
      </c>
      <c r="M449" s="450">
        <v>2</v>
      </c>
      <c r="N449" s="369"/>
      <c r="O449" s="451" t="s">
        <v>250</v>
      </c>
      <c r="P449" s="48"/>
      <c r="Q449" s="452" t="s">
        <v>251</v>
      </c>
      <c r="R449" s="202"/>
      <c r="S449" s="454">
        <v>8660.153573486137</v>
      </c>
      <c r="T449" s="454">
        <v>7928.305130602703</v>
      </c>
      <c r="U449" s="454">
        <v>8784.411204730312</v>
      </c>
      <c r="V449" s="50">
        <f t="shared" si="7"/>
        <v>25372.86990881915</v>
      </c>
      <c r="X449"/>
      <c r="Y449"/>
      <c r="Z449"/>
      <c r="AA449"/>
      <c r="AB449"/>
    </row>
    <row r="450" spans="1:28" s="7" customFormat="1" ht="12.75">
      <c r="A450" s="446" t="s">
        <v>185</v>
      </c>
      <c r="B450" s="453" t="s">
        <v>399</v>
      </c>
      <c r="C450" s="447" t="s">
        <v>252</v>
      </c>
      <c r="D450" s="364"/>
      <c r="E450" s="448" t="s">
        <v>252</v>
      </c>
      <c r="F450" s="367"/>
      <c r="G450" s="449">
        <v>59680.72</v>
      </c>
      <c r="H450" s="449">
        <v>59680.72</v>
      </c>
      <c r="I450" s="449">
        <v>59680.72</v>
      </c>
      <c r="J450" s="449"/>
      <c r="K450" s="450">
        <v>8</v>
      </c>
      <c r="L450" s="450">
        <v>8</v>
      </c>
      <c r="M450" s="450">
        <v>8</v>
      </c>
      <c r="N450" s="369"/>
      <c r="O450" s="451" t="s">
        <v>252</v>
      </c>
      <c r="P450" s="48"/>
      <c r="Q450" s="452" t="s">
        <v>251</v>
      </c>
      <c r="R450" s="202"/>
      <c r="S450" s="454">
        <v>77143.6888151554</v>
      </c>
      <c r="T450" s="454">
        <v>70624.46394707622</v>
      </c>
      <c r="U450" s="454">
        <v>78250.56203123282</v>
      </c>
      <c r="V450" s="50">
        <f t="shared" si="7"/>
        <v>226018.71479346446</v>
      </c>
      <c r="X450"/>
      <c r="Y450"/>
      <c r="Z450"/>
      <c r="AA450"/>
      <c r="AB450"/>
    </row>
    <row r="451" spans="1:28" s="7" customFormat="1" ht="12.75">
      <c r="A451" s="446" t="s">
        <v>185</v>
      </c>
      <c r="B451" s="453" t="s">
        <v>399</v>
      </c>
      <c r="C451" s="447" t="s">
        <v>253</v>
      </c>
      <c r="D451" s="364"/>
      <c r="E451" s="448" t="s">
        <v>253</v>
      </c>
      <c r="F451" s="367"/>
      <c r="G451" s="449">
        <v>56458.48</v>
      </c>
      <c r="H451" s="449">
        <v>56458.48</v>
      </c>
      <c r="I451" s="449">
        <v>56458.48</v>
      </c>
      <c r="J451" s="449"/>
      <c r="K451" s="450">
        <v>4</v>
      </c>
      <c r="L451" s="450">
        <v>4</v>
      </c>
      <c r="M451" s="450">
        <v>4</v>
      </c>
      <c r="N451" s="369"/>
      <c r="O451" s="451" t="s">
        <v>253</v>
      </c>
      <c r="P451" s="48"/>
      <c r="Q451" s="452" t="s">
        <v>251</v>
      </c>
      <c r="R451" s="202"/>
      <c r="S451" s="454">
        <v>72978.60032681702</v>
      </c>
      <c r="T451" s="454">
        <v>66811.35692174497</v>
      </c>
      <c r="U451" s="454">
        <v>74025.71201267542</v>
      </c>
      <c r="V451" s="50">
        <f t="shared" si="7"/>
        <v>213815.6692612374</v>
      </c>
      <c r="X451"/>
      <c r="Y451"/>
      <c r="Z451"/>
      <c r="AA451"/>
      <c r="AB451"/>
    </row>
    <row r="452" spans="1:28" s="7" customFormat="1" ht="12.75">
      <c r="A452" s="446" t="s">
        <v>185</v>
      </c>
      <c r="B452" s="453" t="s">
        <v>400</v>
      </c>
      <c r="C452" s="447" t="s">
        <v>249</v>
      </c>
      <c r="D452" s="364"/>
      <c r="E452" s="448" t="s">
        <v>249</v>
      </c>
      <c r="F452" s="367"/>
      <c r="G452" s="449">
        <v>49079.1</v>
      </c>
      <c r="H452" s="449">
        <v>45161.68</v>
      </c>
      <c r="I452" s="449">
        <v>45321.1</v>
      </c>
      <c r="J452" s="449"/>
      <c r="K452" s="450">
        <v>12</v>
      </c>
      <c r="L452" s="450">
        <v>12</v>
      </c>
      <c r="M452" s="450">
        <v>12</v>
      </c>
      <c r="N452" s="369"/>
      <c r="O452" s="451" t="s">
        <v>250</v>
      </c>
      <c r="P452" s="48"/>
      <c r="Q452" s="452" t="s">
        <v>251</v>
      </c>
      <c r="R452" s="202"/>
      <c r="S452" s="454">
        <v>63439.965498537786</v>
      </c>
      <c r="T452" s="454">
        <v>53443.04560919159</v>
      </c>
      <c r="U452" s="454">
        <v>60995.66464197859</v>
      </c>
      <c r="V452" s="50">
        <f t="shared" si="7"/>
        <v>177878.67574970797</v>
      </c>
      <c r="X452"/>
      <c r="Y452"/>
      <c r="Z452"/>
      <c r="AA452"/>
      <c r="AB452"/>
    </row>
    <row r="453" spans="1:28" s="7" customFormat="1" ht="12.75">
      <c r="A453" s="446" t="s">
        <v>185</v>
      </c>
      <c r="B453" s="453" t="s">
        <v>400</v>
      </c>
      <c r="C453" s="447" t="s">
        <v>252</v>
      </c>
      <c r="D453" s="364"/>
      <c r="E453" s="448" t="s">
        <v>252</v>
      </c>
      <c r="F453" s="367"/>
      <c r="G453" s="449">
        <v>7880.48</v>
      </c>
      <c r="H453" s="449">
        <v>7880.48</v>
      </c>
      <c r="I453" s="449">
        <v>25513.8</v>
      </c>
      <c r="J453" s="449"/>
      <c r="K453" s="450">
        <v>2</v>
      </c>
      <c r="L453" s="450">
        <v>2</v>
      </c>
      <c r="M453" s="450">
        <v>4</v>
      </c>
      <c r="N453" s="369"/>
      <c r="O453" s="451" t="s">
        <v>252</v>
      </c>
      <c r="P453" s="48"/>
      <c r="Q453" s="452" t="s">
        <v>251</v>
      </c>
      <c r="R453" s="202"/>
      <c r="S453" s="454">
        <v>10186.359964056328</v>
      </c>
      <c r="T453" s="454">
        <v>9325.535543901868</v>
      </c>
      <c r="U453" s="454">
        <v>18039.176737502763</v>
      </c>
      <c r="V453" s="50">
        <f t="shared" si="7"/>
        <v>37551.07224546096</v>
      </c>
      <c r="X453"/>
      <c r="Y453"/>
      <c r="Z453"/>
      <c r="AA453"/>
      <c r="AB453"/>
    </row>
    <row r="454" spans="1:28" s="7" customFormat="1" ht="12.75">
      <c r="A454" s="446" t="s">
        <v>185</v>
      </c>
      <c r="B454" s="453" t="s">
        <v>400</v>
      </c>
      <c r="C454" s="447" t="s">
        <v>253</v>
      </c>
      <c r="D454" s="364"/>
      <c r="E454" s="448" t="s">
        <v>253</v>
      </c>
      <c r="F454" s="367"/>
      <c r="G454" s="449">
        <v>261372.38</v>
      </c>
      <c r="H454" s="449">
        <v>238831.86</v>
      </c>
      <c r="I454" s="449">
        <v>238831.86</v>
      </c>
      <c r="J454" s="449"/>
      <c r="K454" s="450">
        <v>18</v>
      </c>
      <c r="L454" s="450">
        <v>18</v>
      </c>
      <c r="M454" s="450">
        <v>18</v>
      </c>
      <c r="N454" s="369"/>
      <c r="O454" s="451" t="s">
        <v>253</v>
      </c>
      <c r="P454" s="48"/>
      <c r="Q454" s="452" t="s">
        <v>251</v>
      </c>
      <c r="R454" s="202"/>
      <c r="S454" s="454">
        <v>337851.6470243078</v>
      </c>
      <c r="T454" s="454">
        <v>282626.8196158349</v>
      </c>
      <c r="U454" s="454">
        <v>322996.4952744671</v>
      </c>
      <c r="V454" s="50">
        <f t="shared" si="7"/>
        <v>943474.9619146099</v>
      </c>
      <c r="X454"/>
      <c r="Y454"/>
      <c r="Z454"/>
      <c r="AA454"/>
      <c r="AB454"/>
    </row>
    <row r="455" spans="1:28" s="7" customFormat="1" ht="12.75">
      <c r="A455" s="27"/>
      <c r="B455" s="42"/>
      <c r="C455" s="53"/>
      <c r="D455" s="9"/>
      <c r="E455" s="9"/>
      <c r="F455" s="9"/>
      <c r="G455" s="54"/>
      <c r="H455" s="54"/>
      <c r="I455" s="54"/>
      <c r="J455" s="54"/>
      <c r="K455" s="54"/>
      <c r="L455" s="54"/>
      <c r="M455" s="54"/>
      <c r="N455" s="54"/>
      <c r="O455" s="54"/>
      <c r="P455" s="54"/>
      <c r="Q455" s="9"/>
      <c r="R455" s="54"/>
      <c r="S455" s="54"/>
      <c r="T455" s="54"/>
      <c r="U455" s="54"/>
      <c r="V455" s="63"/>
      <c r="X455"/>
      <c r="Y455"/>
      <c r="Z455"/>
      <c r="AA455"/>
      <c r="AB455"/>
    </row>
    <row r="456" spans="1:28" s="7" customFormat="1" ht="12.75">
      <c r="A456" s="27"/>
      <c r="B456" s="42"/>
      <c r="C456" s="51"/>
      <c r="D456" s="51"/>
      <c r="E456" s="51"/>
      <c r="F456" s="51"/>
      <c r="G456" s="52"/>
      <c r="H456" s="52"/>
      <c r="I456" s="52"/>
      <c r="J456" s="52"/>
      <c r="K456" s="52"/>
      <c r="L456" s="52"/>
      <c r="M456" s="52"/>
      <c r="N456" s="52"/>
      <c r="O456" s="52"/>
      <c r="P456" s="52"/>
      <c r="Q456" s="51"/>
      <c r="R456" s="52"/>
      <c r="S456" s="72">
        <f>SUM(S11:S455)</f>
        <v>107990569.97000001</v>
      </c>
      <c r="T456" s="72">
        <f>SUM(T11:T455)</f>
        <v>98641628.45999996</v>
      </c>
      <c r="U456" s="72">
        <f>SUM(U11:U455)</f>
        <v>110054759.92000012</v>
      </c>
      <c r="V456" s="72">
        <f>SUM(V11:V455)</f>
        <v>316686958.3499999</v>
      </c>
      <c r="X456"/>
      <c r="Y456"/>
      <c r="Z456"/>
      <c r="AA456"/>
      <c r="AB456"/>
    </row>
    <row r="457" spans="1:28" s="7" customFormat="1" ht="12.75">
      <c r="A457" s="27"/>
      <c r="B457" s="42"/>
      <c r="C457" s="9"/>
      <c r="D457" s="9"/>
      <c r="E457" s="9"/>
      <c r="F457" s="9"/>
      <c r="G457" s="9"/>
      <c r="H457" s="9"/>
      <c r="I457" s="9"/>
      <c r="J457" s="9"/>
      <c r="K457" s="9"/>
      <c r="L457" s="9"/>
      <c r="M457" s="9"/>
      <c r="N457" s="9"/>
      <c r="O457" s="9"/>
      <c r="P457" s="9"/>
      <c r="Q457" s="9"/>
      <c r="R457" s="9"/>
      <c r="S457" s="9"/>
      <c r="T457" s="9"/>
      <c r="U457" s="9"/>
      <c r="V457" s="57"/>
      <c r="X457"/>
      <c r="Y457"/>
      <c r="Z457"/>
      <c r="AA457"/>
      <c r="AB457"/>
    </row>
    <row r="458" spans="1:28" s="7" customFormat="1" ht="12.75">
      <c r="A458" s="27"/>
      <c r="B458" s="42"/>
      <c r="C458" s="9"/>
      <c r="D458" s="9"/>
      <c r="E458" s="9"/>
      <c r="F458" s="9"/>
      <c r="G458" s="9"/>
      <c r="H458" s="9"/>
      <c r="I458" s="9"/>
      <c r="J458" s="9"/>
      <c r="K458" s="9"/>
      <c r="L458" s="9"/>
      <c r="M458" s="9"/>
      <c r="N458" s="9"/>
      <c r="O458" s="205"/>
      <c r="P458" s="9"/>
      <c r="Q458" s="9"/>
      <c r="R458" s="9"/>
      <c r="S458" s="51"/>
      <c r="T458" s="51"/>
      <c r="U458" s="82" t="s">
        <v>241</v>
      </c>
      <c r="V458" s="58">
        <f>V456/1000</f>
        <v>316686.9583499999</v>
      </c>
      <c r="X458" s="203"/>
      <c r="Y458"/>
      <c r="Z458"/>
      <c r="AA458"/>
      <c r="AB458"/>
    </row>
    <row r="459" spans="1:28" s="7" customFormat="1" ht="12.75">
      <c r="A459" s="27"/>
      <c r="B459" s="42"/>
      <c r="C459" s="9"/>
      <c r="D459" s="9"/>
      <c r="E459" s="9"/>
      <c r="F459" s="9"/>
      <c r="G459" s="9"/>
      <c r="H459" s="9"/>
      <c r="I459" s="9"/>
      <c r="J459" s="9"/>
      <c r="K459" s="9"/>
      <c r="L459" s="9"/>
      <c r="M459" s="9"/>
      <c r="N459" s="9"/>
      <c r="O459" s="9"/>
      <c r="P459" s="9"/>
      <c r="Q459" s="9"/>
      <c r="R459" s="9"/>
      <c r="S459" s="9"/>
      <c r="T459" s="9"/>
      <c r="U459" s="239"/>
      <c r="V459" s="57"/>
      <c r="X459"/>
      <c r="Y459"/>
      <c r="Z459"/>
      <c r="AA459"/>
      <c r="AB459"/>
    </row>
    <row r="460" spans="1:28" s="7" customFormat="1" ht="13.5" thickBot="1">
      <c r="A460" s="27"/>
      <c r="B460" s="42"/>
      <c r="C460" s="9"/>
      <c r="D460" s="9"/>
      <c r="E460" s="9"/>
      <c r="F460" s="9"/>
      <c r="G460" s="9"/>
      <c r="H460" s="9"/>
      <c r="I460" s="9"/>
      <c r="J460" s="9"/>
      <c r="K460" s="9"/>
      <c r="L460" s="9"/>
      <c r="M460" s="9"/>
      <c r="N460" s="9"/>
      <c r="O460" s="9"/>
      <c r="P460" s="9"/>
      <c r="Q460" s="1"/>
      <c r="R460" s="1"/>
      <c r="T460" s="209"/>
      <c r="U460" s="237" t="s">
        <v>202</v>
      </c>
      <c r="V460" s="75">
        <f>'FRACCIÓN II 1er 2019'!V457+'FRACCIÓN II 2do 2019'!V458</f>
        <v>517418.2612599999</v>
      </c>
      <c r="X460"/>
      <c r="Y460"/>
      <c r="Z460"/>
      <c r="AA460"/>
      <c r="AB460"/>
    </row>
    <row r="461" spans="1:28" s="7" customFormat="1" ht="13.5" thickTop="1">
      <c r="A461" s="27"/>
      <c r="B461" s="42"/>
      <c r="C461" s="1"/>
      <c r="D461" s="1"/>
      <c r="E461" s="1"/>
      <c r="F461" s="1"/>
      <c r="G461" s="1"/>
      <c r="H461" s="1"/>
      <c r="I461" s="1"/>
      <c r="J461" s="1"/>
      <c r="K461" s="1"/>
      <c r="L461" s="1"/>
      <c r="M461" s="1"/>
      <c r="N461" s="1"/>
      <c r="O461" s="1"/>
      <c r="P461" s="1"/>
      <c r="Q461" s="1"/>
      <c r="R461" s="1"/>
      <c r="S461" s="1"/>
      <c r="T461" s="1"/>
      <c r="U461" s="1"/>
      <c r="V461" s="11"/>
      <c r="X461"/>
      <c r="Y461"/>
      <c r="Z461"/>
      <c r="AA461"/>
      <c r="AB461"/>
    </row>
    <row r="462" spans="1:33" s="7" customFormat="1" ht="12.75">
      <c r="A462" s="27"/>
      <c r="B462" s="42"/>
      <c r="C462" s="64"/>
      <c r="D462" s="25"/>
      <c r="E462" s="25"/>
      <c r="F462" s="25"/>
      <c r="G462" s="65"/>
      <c r="H462" s="65"/>
      <c r="I462" s="65"/>
      <c r="J462" s="65"/>
      <c r="K462" s="65"/>
      <c r="L462" s="65"/>
      <c r="M462" s="65"/>
      <c r="N462" s="65"/>
      <c r="O462" s="65"/>
      <c r="P462" s="65"/>
      <c r="Q462" s="1"/>
      <c r="R462" s="1"/>
      <c r="S462" s="67"/>
      <c r="T462" s="67"/>
      <c r="U462" s="67"/>
      <c r="V462" s="212"/>
      <c r="W462" s="25"/>
      <c r="X462" s="1"/>
      <c r="Y462" s="1"/>
      <c r="Z462" s="1"/>
      <c r="AA462" s="1"/>
      <c r="AB462" s="1"/>
      <c r="AC462" s="25"/>
      <c r="AD462" s="25"/>
      <c r="AE462" s="25"/>
      <c r="AF462" s="25"/>
      <c r="AG462" s="25"/>
    </row>
    <row r="463" spans="1:22" ht="12.75">
      <c r="A463" s="12"/>
      <c r="B463" s="1"/>
      <c r="C463" s="1"/>
      <c r="D463" s="1"/>
      <c r="E463" s="1"/>
      <c r="F463" s="1"/>
      <c r="G463" s="1"/>
      <c r="H463" s="1"/>
      <c r="I463" s="1"/>
      <c r="J463" s="1"/>
      <c r="K463" s="1"/>
      <c r="L463" s="1"/>
      <c r="M463" s="1"/>
      <c r="N463" s="1"/>
      <c r="O463" s="1"/>
      <c r="P463" s="1"/>
      <c r="Q463" s="1"/>
      <c r="R463" s="1"/>
      <c r="S463" s="67"/>
      <c r="T463" s="1"/>
      <c r="U463" s="67"/>
      <c r="V463" s="11"/>
    </row>
    <row r="464" spans="1:22" ht="13.5" thickBot="1">
      <c r="A464" s="13"/>
      <c r="B464" s="14"/>
      <c r="C464" s="14"/>
      <c r="D464" s="14"/>
      <c r="E464" s="14"/>
      <c r="F464" s="14"/>
      <c r="G464" s="14"/>
      <c r="H464" s="14"/>
      <c r="I464" s="14"/>
      <c r="J464" s="14"/>
      <c r="K464" s="14"/>
      <c r="L464" s="14"/>
      <c r="M464" s="14"/>
      <c r="N464" s="14"/>
      <c r="O464" s="14"/>
      <c r="P464" s="14"/>
      <c r="Q464" s="14"/>
      <c r="R464" s="14"/>
      <c r="S464" s="14"/>
      <c r="T464" s="14"/>
      <c r="U464" s="68"/>
      <c r="V464" s="16"/>
    </row>
    <row r="466" spans="19:22" ht="12.75">
      <c r="S466" s="66"/>
      <c r="T466" s="66"/>
      <c r="U466" s="66"/>
      <c r="V466" s="66"/>
    </row>
  </sheetData>
  <sheetProtection/>
  <mergeCells count="17">
    <mergeCell ref="Q8:Q9"/>
    <mergeCell ref="S8:V8"/>
    <mergeCell ref="A10:V10"/>
    <mergeCell ref="A7:A9"/>
    <mergeCell ref="C7:Q7"/>
    <mergeCell ref="C8:C9"/>
    <mergeCell ref="E8:E9"/>
    <mergeCell ref="G8:I8"/>
    <mergeCell ref="K8:M8"/>
    <mergeCell ref="O8:O9"/>
    <mergeCell ref="A6:Q6"/>
    <mergeCell ref="S6:V6"/>
    <mergeCell ref="A1:U1"/>
    <mergeCell ref="A2:R2"/>
    <mergeCell ref="A3:U3"/>
    <mergeCell ref="A4:U4"/>
    <mergeCell ref="A5:U5"/>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paperSize="9" scale="58" r:id="rId1"/>
</worksheet>
</file>

<file path=xl/worksheets/sheet7.xml><?xml version="1.0" encoding="utf-8"?>
<worksheet xmlns="http://schemas.openxmlformats.org/spreadsheetml/2006/main" xmlns:r="http://schemas.openxmlformats.org/officeDocument/2006/relationships">
  <sheetPr>
    <tabColor theme="2" tint="-0.4999699890613556"/>
    <pageSetUpPr fitToPage="1"/>
  </sheetPr>
  <dimension ref="A1:AA501"/>
  <sheetViews>
    <sheetView tabSelected="1" zoomScalePageLayoutView="0" workbookViewId="0" topLeftCell="A1">
      <selection activeCell="W465" sqref="W465"/>
    </sheetView>
  </sheetViews>
  <sheetFormatPr defaultColWidth="11.421875" defaultRowHeight="12.75"/>
  <cols>
    <col min="1" max="2" width="20.00390625" style="0" customWidth="1"/>
    <col min="3" max="3" width="24.140625" style="0" customWidth="1"/>
    <col min="4" max="4" width="0.9921875" style="0" customWidth="1"/>
    <col min="5" max="5" width="14.7109375" style="0" customWidth="1"/>
    <col min="6" max="6" width="0.9921875" style="0" customWidth="1"/>
    <col min="7" max="8" width="10.8515625" style="0" customWidth="1"/>
    <col min="9" max="9" width="11.421875" style="0" customWidth="1"/>
    <col min="10" max="10" width="0.9921875" style="0" customWidth="1"/>
    <col min="11" max="12" width="10.8515625" style="0" customWidth="1"/>
    <col min="13" max="13" width="11.421875" style="0" customWidth="1"/>
    <col min="14" max="14" width="0.9921875" style="0" customWidth="1"/>
    <col min="15" max="15" width="19.421875" style="0" customWidth="1"/>
    <col min="16" max="16" width="0.9921875" style="0" customWidth="1"/>
    <col min="17" max="17" width="16.8515625" style="0" customWidth="1"/>
    <col min="18" max="18" width="0.9921875" style="0" customWidth="1"/>
    <col min="19" max="19" width="12.7109375" style="0" customWidth="1"/>
    <col min="20" max="20" width="13.00390625" style="0" customWidth="1"/>
    <col min="21" max="21" width="13.140625" style="0" customWidth="1"/>
    <col min="22" max="22" width="13.8515625" style="0" bestFit="1" customWidth="1"/>
    <col min="25" max="25" width="6.140625" style="0" customWidth="1"/>
    <col min="26" max="26" width="7.8515625" style="0" customWidth="1"/>
  </cols>
  <sheetData>
    <row r="1" spans="1:22" ht="18.75" customHeight="1">
      <c r="A1" s="588" t="s">
        <v>0</v>
      </c>
      <c r="B1" s="588"/>
      <c r="C1" s="588"/>
      <c r="D1" s="588"/>
      <c r="E1" s="588"/>
      <c r="F1" s="588"/>
      <c r="G1" s="588"/>
      <c r="H1" s="588"/>
      <c r="I1" s="588"/>
      <c r="J1" s="588"/>
      <c r="K1" s="588"/>
      <c r="L1" s="588"/>
      <c r="M1" s="588"/>
      <c r="N1" s="588"/>
      <c r="O1" s="588"/>
      <c r="P1" s="588"/>
      <c r="Q1" s="588"/>
      <c r="R1" s="588"/>
      <c r="S1" s="588"/>
      <c r="T1" s="588"/>
      <c r="U1" s="588"/>
      <c r="V1" s="346"/>
    </row>
    <row r="2" spans="1:22" ht="12" customHeight="1">
      <c r="A2" s="589" t="s">
        <v>74</v>
      </c>
      <c r="B2" s="589"/>
      <c r="C2" s="590"/>
      <c r="D2" s="590"/>
      <c r="E2" s="590"/>
      <c r="F2" s="590"/>
      <c r="G2" s="590"/>
      <c r="H2" s="590"/>
      <c r="I2" s="590"/>
      <c r="J2" s="590"/>
      <c r="K2" s="590"/>
      <c r="L2" s="590"/>
      <c r="M2" s="590"/>
      <c r="N2" s="590"/>
      <c r="O2" s="590"/>
      <c r="P2" s="590"/>
      <c r="Q2" s="590"/>
      <c r="R2" s="590"/>
      <c r="S2" s="346"/>
      <c r="T2" s="346"/>
      <c r="U2" s="346"/>
      <c r="V2" s="346"/>
    </row>
    <row r="3" spans="1:22" ht="14.25" customHeight="1">
      <c r="A3" s="591" t="s">
        <v>198</v>
      </c>
      <c r="B3" s="591"/>
      <c r="C3" s="590"/>
      <c r="D3" s="590"/>
      <c r="E3" s="590"/>
      <c r="F3" s="590"/>
      <c r="G3" s="590"/>
      <c r="H3" s="590"/>
      <c r="I3" s="590"/>
      <c r="J3" s="590"/>
      <c r="K3" s="590"/>
      <c r="L3" s="590"/>
      <c r="M3" s="590"/>
      <c r="N3" s="590"/>
      <c r="O3" s="590"/>
      <c r="P3" s="590"/>
      <c r="Q3" s="590"/>
      <c r="R3" s="590"/>
      <c r="S3" s="590"/>
      <c r="T3" s="590"/>
      <c r="U3" s="590"/>
      <c r="V3" s="347"/>
    </row>
    <row r="4" spans="1:22" ht="13.5" customHeight="1">
      <c r="A4" s="592" t="s">
        <v>1</v>
      </c>
      <c r="B4" s="592"/>
      <c r="C4" s="593"/>
      <c r="D4" s="593"/>
      <c r="E4" s="593"/>
      <c r="F4" s="593"/>
      <c r="G4" s="593"/>
      <c r="H4" s="593"/>
      <c r="I4" s="593"/>
      <c r="J4" s="593"/>
      <c r="K4" s="593"/>
      <c r="L4" s="593"/>
      <c r="M4" s="593"/>
      <c r="N4" s="593"/>
      <c r="O4" s="593"/>
      <c r="P4" s="593"/>
      <c r="Q4" s="593"/>
      <c r="R4" s="593"/>
      <c r="S4" s="593"/>
      <c r="T4" s="593"/>
      <c r="U4" s="593"/>
      <c r="V4" s="348"/>
    </row>
    <row r="5" spans="1:22" ht="14.25" customHeight="1">
      <c r="A5" s="594" t="s">
        <v>204</v>
      </c>
      <c r="B5" s="594"/>
      <c r="C5" s="593"/>
      <c r="D5" s="593"/>
      <c r="E5" s="593"/>
      <c r="F5" s="593"/>
      <c r="G5" s="593"/>
      <c r="H5" s="593"/>
      <c r="I5" s="593"/>
      <c r="J5" s="593"/>
      <c r="K5" s="593"/>
      <c r="L5" s="593"/>
      <c r="M5" s="593"/>
      <c r="N5" s="593"/>
      <c r="O5" s="593"/>
      <c r="P5" s="593"/>
      <c r="Q5" s="593"/>
      <c r="R5" s="593"/>
      <c r="S5" s="593"/>
      <c r="T5" s="593"/>
      <c r="U5" s="593"/>
      <c r="V5" s="348"/>
    </row>
    <row r="6" spans="1:22" ht="18">
      <c r="A6" s="581" t="s">
        <v>186</v>
      </c>
      <c r="B6" s="582"/>
      <c r="C6" s="582"/>
      <c r="D6" s="582"/>
      <c r="E6" s="582"/>
      <c r="F6" s="582"/>
      <c r="G6" s="582"/>
      <c r="H6" s="582"/>
      <c r="I6" s="582"/>
      <c r="J6" s="582"/>
      <c r="K6" s="582"/>
      <c r="L6" s="582"/>
      <c r="M6" s="582"/>
      <c r="N6" s="582"/>
      <c r="O6" s="582"/>
      <c r="P6" s="582"/>
      <c r="Q6" s="583"/>
      <c r="R6" s="17"/>
      <c r="S6" s="584" t="s">
        <v>205</v>
      </c>
      <c r="T6" s="582"/>
      <c r="U6" s="582"/>
      <c r="V6" s="583"/>
    </row>
    <row r="7" spans="1:22" ht="30" customHeight="1">
      <c r="A7" s="595" t="s">
        <v>2</v>
      </c>
      <c r="B7" s="596"/>
      <c r="C7" s="570" t="s">
        <v>3</v>
      </c>
      <c r="D7" s="571"/>
      <c r="E7" s="571"/>
      <c r="F7" s="571"/>
      <c r="G7" s="571"/>
      <c r="H7" s="571"/>
      <c r="I7" s="571"/>
      <c r="J7" s="571"/>
      <c r="K7" s="571"/>
      <c r="L7" s="571"/>
      <c r="M7" s="571"/>
      <c r="N7" s="571"/>
      <c r="O7" s="571"/>
      <c r="P7" s="571"/>
      <c r="Q7" s="572"/>
      <c r="R7" s="22"/>
      <c r="S7" s="336"/>
      <c r="T7" s="337"/>
      <c r="U7" s="337"/>
      <c r="V7" s="338"/>
    </row>
    <row r="8" spans="1:22" ht="25.5" customHeight="1">
      <c r="A8" s="597"/>
      <c r="B8" s="568"/>
      <c r="C8" s="568" t="s">
        <v>75</v>
      </c>
      <c r="D8" s="332"/>
      <c r="E8" s="568" t="s">
        <v>4</v>
      </c>
      <c r="F8" s="334"/>
      <c r="G8" s="585" t="s">
        <v>5</v>
      </c>
      <c r="H8" s="586"/>
      <c r="I8" s="587"/>
      <c r="J8" s="18"/>
      <c r="K8" s="569" t="s">
        <v>76</v>
      </c>
      <c r="L8" s="569"/>
      <c r="M8" s="569"/>
      <c r="N8" s="20"/>
      <c r="O8" s="569" t="s">
        <v>6</v>
      </c>
      <c r="P8" s="20"/>
      <c r="Q8" s="569" t="s">
        <v>7</v>
      </c>
      <c r="R8" s="20"/>
      <c r="S8" s="569" t="s">
        <v>8</v>
      </c>
      <c r="T8" s="569"/>
      <c r="U8" s="569"/>
      <c r="V8" s="569"/>
    </row>
    <row r="9" spans="1:22" ht="27.75" customHeight="1">
      <c r="A9" s="598"/>
      <c r="B9" s="599"/>
      <c r="C9" s="568"/>
      <c r="D9" s="333"/>
      <c r="E9" s="568"/>
      <c r="F9" s="335"/>
      <c r="G9" s="29" t="s">
        <v>49</v>
      </c>
      <c r="H9" s="29" t="s">
        <v>50</v>
      </c>
      <c r="I9" s="29" t="s">
        <v>51</v>
      </c>
      <c r="J9" s="19"/>
      <c r="K9" s="29" t="s">
        <v>49</v>
      </c>
      <c r="L9" s="29" t="s">
        <v>50</v>
      </c>
      <c r="M9" s="29" t="s">
        <v>51</v>
      </c>
      <c r="N9" s="21"/>
      <c r="O9" s="566"/>
      <c r="P9" s="21"/>
      <c r="Q9" s="566"/>
      <c r="R9" s="21"/>
      <c r="S9" s="29" t="s">
        <v>49</v>
      </c>
      <c r="T9" s="29" t="s">
        <v>50</v>
      </c>
      <c r="U9" s="29" t="s">
        <v>51</v>
      </c>
      <c r="V9" s="172" t="s">
        <v>168</v>
      </c>
    </row>
    <row r="10" spans="1:25" s="7" customFormat="1" ht="6" customHeight="1" thickBot="1">
      <c r="A10" s="563"/>
      <c r="B10" s="564"/>
      <c r="C10" s="564"/>
      <c r="D10" s="564"/>
      <c r="E10" s="564"/>
      <c r="F10" s="564"/>
      <c r="G10" s="564"/>
      <c r="H10" s="564"/>
      <c r="I10" s="564"/>
      <c r="J10" s="564"/>
      <c r="K10" s="564"/>
      <c r="L10" s="564"/>
      <c r="M10" s="564"/>
      <c r="N10" s="564"/>
      <c r="O10" s="564"/>
      <c r="P10" s="564"/>
      <c r="Q10" s="564"/>
      <c r="R10" s="564"/>
      <c r="S10" s="564"/>
      <c r="T10" s="564"/>
      <c r="U10" s="564"/>
      <c r="V10" s="565"/>
      <c r="Y10"/>
    </row>
    <row r="11" spans="1:27" s="7" customFormat="1" ht="12.75">
      <c r="A11" s="600" t="str">
        <f>'[1]FRACCION I 2019'!A11</f>
        <v>U. A. de Hidalgo</v>
      </c>
      <c r="B11" s="601"/>
      <c r="C11" s="459"/>
      <c r="D11" s="358"/>
      <c r="E11" s="359"/>
      <c r="F11" s="360"/>
      <c r="G11" s="361"/>
      <c r="H11" s="361"/>
      <c r="I11" s="361"/>
      <c r="J11" s="362"/>
      <c r="K11" s="361"/>
      <c r="L11" s="361"/>
      <c r="M11" s="361"/>
      <c r="N11" s="362"/>
      <c r="O11" s="363"/>
      <c r="P11" s="46"/>
      <c r="Q11" s="44"/>
      <c r="R11" s="43"/>
      <c r="S11" s="46">
        <f>G11*K11</f>
        <v>0</v>
      </c>
      <c r="T11" s="46">
        <f>H11*L11</f>
        <v>0</v>
      </c>
      <c r="U11" s="46">
        <f>I11*M11</f>
        <v>0</v>
      </c>
      <c r="V11" s="49">
        <f>S11+T11+U11</f>
        <v>0</v>
      </c>
      <c r="Y11"/>
      <c r="Z11"/>
      <c r="AA11"/>
    </row>
    <row r="12" spans="1:27" s="7" customFormat="1" ht="12.75">
      <c r="A12" s="460" t="s">
        <v>185</v>
      </c>
      <c r="B12" s="461" t="s">
        <v>248</v>
      </c>
      <c r="C12" s="364" t="s">
        <v>249</v>
      </c>
      <c r="D12" s="365"/>
      <c r="E12" s="364" t="s">
        <v>249</v>
      </c>
      <c r="F12" s="455"/>
      <c r="G12" s="368">
        <v>539311.37</v>
      </c>
      <c r="H12" s="368">
        <v>425806.17</v>
      </c>
      <c r="I12" s="368">
        <v>472688.21</v>
      </c>
      <c r="J12" s="456"/>
      <c r="K12" s="368">
        <v>87</v>
      </c>
      <c r="L12" s="368">
        <v>90</v>
      </c>
      <c r="M12" s="368">
        <v>98</v>
      </c>
      <c r="N12" s="456"/>
      <c r="O12" s="462" t="s">
        <v>250</v>
      </c>
      <c r="P12" s="47"/>
      <c r="Q12" s="457" t="s">
        <v>251</v>
      </c>
      <c r="R12" s="458"/>
      <c r="S12" s="47">
        <v>608352.7422005065</v>
      </c>
      <c r="T12" s="47">
        <v>514712.31150152744</v>
      </c>
      <c r="U12" s="47">
        <v>548624.8467196386</v>
      </c>
      <c r="V12" s="50">
        <f>+S12+T12+U12</f>
        <v>1671689.9004216725</v>
      </c>
      <c r="Y12"/>
      <c r="Z12"/>
      <c r="AA12"/>
    </row>
    <row r="13" spans="1:27" s="7" customFormat="1" ht="12.75">
      <c r="A13" s="460" t="s">
        <v>185</v>
      </c>
      <c r="B13" s="461" t="s">
        <v>248</v>
      </c>
      <c r="C13" s="364" t="s">
        <v>252</v>
      </c>
      <c r="D13" s="365"/>
      <c r="E13" s="364" t="s">
        <v>252</v>
      </c>
      <c r="F13" s="455"/>
      <c r="G13" s="368">
        <v>521200.89</v>
      </c>
      <c r="H13" s="368">
        <v>315205.74</v>
      </c>
      <c r="I13" s="368">
        <v>315306.96</v>
      </c>
      <c r="J13" s="456"/>
      <c r="K13" s="368">
        <v>40</v>
      </c>
      <c r="L13" s="368">
        <v>40</v>
      </c>
      <c r="M13" s="368">
        <v>40</v>
      </c>
      <c r="N13" s="456"/>
      <c r="O13" s="462" t="s">
        <v>252</v>
      </c>
      <c r="P13" s="47"/>
      <c r="Q13" s="457" t="s">
        <v>251</v>
      </c>
      <c r="R13" s="458"/>
      <c r="S13" s="47">
        <v>587923.8011778698</v>
      </c>
      <c r="T13" s="47">
        <v>381019.079723409</v>
      </c>
      <c r="U13" s="47">
        <v>365960.54003469896</v>
      </c>
      <c r="V13" s="50">
        <f aca="true" t="shared" si="0" ref="V13:V76">+S13+T13+U13</f>
        <v>1334903.4209359777</v>
      </c>
      <c r="Y13"/>
      <c r="Z13"/>
      <c r="AA13"/>
    </row>
    <row r="14" spans="1:27" s="7" customFormat="1" ht="12.75">
      <c r="A14" s="460" t="s">
        <v>185</v>
      </c>
      <c r="B14" s="461" t="s">
        <v>248</v>
      </c>
      <c r="C14" s="364" t="s">
        <v>253</v>
      </c>
      <c r="D14" s="365"/>
      <c r="E14" s="364" t="s">
        <v>253</v>
      </c>
      <c r="F14" s="455"/>
      <c r="G14" s="368">
        <v>226181.66</v>
      </c>
      <c r="H14" s="368">
        <v>136793.31</v>
      </c>
      <c r="I14" s="368">
        <v>126701.16</v>
      </c>
      <c r="J14" s="456"/>
      <c r="K14" s="368">
        <v>10</v>
      </c>
      <c r="L14" s="368">
        <v>9</v>
      </c>
      <c r="M14" s="368">
        <v>8</v>
      </c>
      <c r="N14" s="456"/>
      <c r="O14" s="462" t="s">
        <v>253</v>
      </c>
      <c r="P14" s="47"/>
      <c r="Q14" s="457" t="s">
        <v>251</v>
      </c>
      <c r="R14" s="458"/>
      <c r="S14" s="47">
        <v>255136.90374534958</v>
      </c>
      <c r="T14" s="47">
        <v>165355.0506044687</v>
      </c>
      <c r="U14" s="47">
        <v>147055.50723213595</v>
      </c>
      <c r="V14" s="50">
        <f t="shared" si="0"/>
        <v>567547.4615819543</v>
      </c>
      <c r="Y14"/>
      <c r="Z14"/>
      <c r="AA14"/>
    </row>
    <row r="15" spans="1:27" s="7" customFormat="1" ht="12.75">
      <c r="A15" s="460" t="s">
        <v>185</v>
      </c>
      <c r="B15" s="461" t="s">
        <v>248</v>
      </c>
      <c r="C15" s="364" t="s">
        <v>254</v>
      </c>
      <c r="D15" s="365"/>
      <c r="E15" s="364" t="s">
        <v>254</v>
      </c>
      <c r="F15" s="455"/>
      <c r="G15" s="368">
        <v>2787454.89</v>
      </c>
      <c r="H15" s="368">
        <v>3381906.67</v>
      </c>
      <c r="I15" s="368">
        <v>3445101.63</v>
      </c>
      <c r="J15" s="456"/>
      <c r="K15" s="368">
        <v>366</v>
      </c>
      <c r="L15" s="368">
        <v>560</v>
      </c>
      <c r="M15" s="368">
        <v>558</v>
      </c>
      <c r="N15" s="456"/>
      <c r="O15" s="462" t="s">
        <v>254</v>
      </c>
      <c r="P15" s="47"/>
      <c r="Q15" s="457" t="s">
        <v>251</v>
      </c>
      <c r="R15" s="458"/>
      <c r="S15" s="47">
        <v>3143766.4889354613</v>
      </c>
      <c r="T15" s="47">
        <v>4081486.600085201</v>
      </c>
      <c r="U15" s="47">
        <v>3998551.9285372626</v>
      </c>
      <c r="V15" s="50">
        <f t="shared" si="0"/>
        <v>11223805.017557925</v>
      </c>
      <c r="Y15"/>
      <c r="Z15"/>
      <c r="AA15"/>
    </row>
    <row r="16" spans="1:27" s="7" customFormat="1" ht="12.75">
      <c r="A16" s="460" t="s">
        <v>185</v>
      </c>
      <c r="B16" s="461" t="s">
        <v>248</v>
      </c>
      <c r="C16" s="364" t="s">
        <v>255</v>
      </c>
      <c r="D16" s="365"/>
      <c r="E16" s="364" t="s">
        <v>255</v>
      </c>
      <c r="F16" s="455"/>
      <c r="G16" s="368">
        <v>51853.24</v>
      </c>
      <c r="H16" s="368">
        <v>29237.14</v>
      </c>
      <c r="I16" s="368">
        <v>29237.14</v>
      </c>
      <c r="J16" s="456"/>
      <c r="K16" s="368">
        <v>2</v>
      </c>
      <c r="L16" s="368">
        <v>2</v>
      </c>
      <c r="M16" s="368">
        <v>2</v>
      </c>
      <c r="N16" s="456"/>
      <c r="O16" s="462" t="s">
        <v>252</v>
      </c>
      <c r="P16" s="47"/>
      <c r="Q16" s="457" t="s">
        <v>251</v>
      </c>
      <c r="R16" s="458"/>
      <c r="S16" s="47">
        <v>58491.369736894274</v>
      </c>
      <c r="T16" s="47">
        <v>35341.7046800749</v>
      </c>
      <c r="U16" s="47">
        <v>33934.04174608165</v>
      </c>
      <c r="V16" s="50">
        <f t="shared" si="0"/>
        <v>127767.11616305083</v>
      </c>
      <c r="Y16"/>
      <c r="Z16"/>
      <c r="AA16"/>
    </row>
    <row r="17" spans="1:27" s="7" customFormat="1" ht="12.75">
      <c r="A17" s="460" t="s">
        <v>185</v>
      </c>
      <c r="B17" s="461" t="s">
        <v>256</v>
      </c>
      <c r="C17" s="364" t="s">
        <v>249</v>
      </c>
      <c r="D17" s="365"/>
      <c r="E17" s="364" t="s">
        <v>249</v>
      </c>
      <c r="F17" s="455"/>
      <c r="G17" s="368">
        <v>290754.53</v>
      </c>
      <c r="H17" s="368">
        <v>250000.54</v>
      </c>
      <c r="I17" s="368">
        <v>237817.61</v>
      </c>
      <c r="J17" s="456"/>
      <c r="K17" s="368">
        <v>60</v>
      </c>
      <c r="L17" s="368">
        <v>62</v>
      </c>
      <c r="M17" s="368">
        <v>64</v>
      </c>
      <c r="N17" s="456"/>
      <c r="O17" s="462" t="s">
        <v>250</v>
      </c>
      <c r="P17" s="47"/>
      <c r="Q17" s="457" t="s">
        <v>257</v>
      </c>
      <c r="R17" s="458"/>
      <c r="S17" s="47">
        <v>327976.2405764215</v>
      </c>
      <c r="T17" s="47">
        <v>302199.3688349562</v>
      </c>
      <c r="U17" s="47">
        <v>276022.64468047715</v>
      </c>
      <c r="V17" s="50">
        <f t="shared" si="0"/>
        <v>906198.2540918549</v>
      </c>
      <c r="Y17"/>
      <c r="Z17"/>
      <c r="AA17"/>
    </row>
    <row r="18" spans="1:27" s="7" customFormat="1" ht="12.75">
      <c r="A18" s="460" t="s">
        <v>185</v>
      </c>
      <c r="B18" s="461" t="s">
        <v>256</v>
      </c>
      <c r="C18" s="364" t="s">
        <v>252</v>
      </c>
      <c r="D18" s="365"/>
      <c r="E18" s="364" t="s">
        <v>252</v>
      </c>
      <c r="F18" s="455"/>
      <c r="G18" s="368">
        <v>410372.92</v>
      </c>
      <c r="H18" s="368">
        <v>244837.62</v>
      </c>
      <c r="I18" s="368">
        <v>245306.83</v>
      </c>
      <c r="J18" s="456"/>
      <c r="K18" s="368">
        <v>38</v>
      </c>
      <c r="L18" s="368">
        <v>38</v>
      </c>
      <c r="M18" s="368">
        <v>38</v>
      </c>
      <c r="N18" s="456"/>
      <c r="O18" s="462" t="s">
        <v>252</v>
      </c>
      <c r="P18" s="47"/>
      <c r="Q18" s="457" t="s">
        <v>257</v>
      </c>
      <c r="R18" s="458"/>
      <c r="S18" s="47">
        <v>462907.8953162606</v>
      </c>
      <c r="T18" s="47">
        <v>295958.45765394287</v>
      </c>
      <c r="U18" s="47">
        <v>284714.99639906484</v>
      </c>
      <c r="V18" s="50">
        <f t="shared" si="0"/>
        <v>1043581.3493692682</v>
      </c>
      <c r="Y18"/>
      <c r="Z18"/>
      <c r="AA18"/>
    </row>
    <row r="19" spans="1:27" s="7" customFormat="1" ht="12.75">
      <c r="A19" s="460" t="s">
        <v>185</v>
      </c>
      <c r="B19" s="461" t="s">
        <v>256</v>
      </c>
      <c r="C19" s="364" t="s">
        <v>253</v>
      </c>
      <c r="D19" s="365"/>
      <c r="E19" s="364" t="s">
        <v>253</v>
      </c>
      <c r="F19" s="455"/>
      <c r="G19" s="368">
        <v>209239.4</v>
      </c>
      <c r="H19" s="368">
        <v>126200.16</v>
      </c>
      <c r="I19" s="368">
        <v>126200.16</v>
      </c>
      <c r="J19" s="456"/>
      <c r="K19" s="368">
        <v>8</v>
      </c>
      <c r="L19" s="368">
        <v>8</v>
      </c>
      <c r="M19" s="368">
        <v>8</v>
      </c>
      <c r="N19" s="456"/>
      <c r="O19" s="462" t="s">
        <v>253</v>
      </c>
      <c r="P19" s="47"/>
      <c r="Q19" s="457" t="s">
        <v>257</v>
      </c>
      <c r="R19" s="458"/>
      <c r="S19" s="47">
        <v>236025.73549745235</v>
      </c>
      <c r="T19" s="47">
        <v>152550.10528725456</v>
      </c>
      <c r="U19" s="47">
        <v>146474.02234972996</v>
      </c>
      <c r="V19" s="50">
        <f t="shared" si="0"/>
        <v>535049.8631344368</v>
      </c>
      <c r="Y19"/>
      <c r="Z19"/>
      <c r="AA19"/>
    </row>
    <row r="20" spans="1:27" s="7" customFormat="1" ht="12.75">
      <c r="A20" s="460" t="s">
        <v>185</v>
      </c>
      <c r="B20" s="461" t="s">
        <v>256</v>
      </c>
      <c r="C20" s="364" t="s">
        <v>254</v>
      </c>
      <c r="D20" s="365"/>
      <c r="E20" s="364" t="s">
        <v>254</v>
      </c>
      <c r="F20" s="455"/>
      <c r="G20" s="368">
        <v>2069122.44</v>
      </c>
      <c r="H20" s="368">
        <v>1806548.22</v>
      </c>
      <c r="I20" s="368">
        <v>1773339.97</v>
      </c>
      <c r="J20" s="456"/>
      <c r="K20" s="368">
        <v>217</v>
      </c>
      <c r="L20" s="368">
        <v>280</v>
      </c>
      <c r="M20" s="368">
        <v>283</v>
      </c>
      <c r="N20" s="456"/>
      <c r="O20" s="462" t="s">
        <v>254</v>
      </c>
      <c r="P20" s="47"/>
      <c r="Q20" s="457" t="s">
        <v>257</v>
      </c>
      <c r="R20" s="458"/>
      <c r="S20" s="47">
        <v>2334006.6246380135</v>
      </c>
      <c r="T20" s="47">
        <v>2179568.4583293386</v>
      </c>
      <c r="U20" s="47">
        <v>2056880.8337830869</v>
      </c>
      <c r="V20" s="50">
        <f t="shared" si="0"/>
        <v>6570455.9167504385</v>
      </c>
      <c r="Y20"/>
      <c r="Z20"/>
      <c r="AA20"/>
    </row>
    <row r="21" spans="1:27" s="7" customFormat="1" ht="12.75">
      <c r="A21" s="460" t="s">
        <v>185</v>
      </c>
      <c r="B21" s="461" t="s">
        <v>256</v>
      </c>
      <c r="C21" s="364" t="s">
        <v>255</v>
      </c>
      <c r="D21" s="365"/>
      <c r="E21" s="364" t="s">
        <v>255</v>
      </c>
      <c r="F21" s="455"/>
      <c r="G21" s="368">
        <v>46870.06</v>
      </c>
      <c r="H21" s="368">
        <v>26468.7</v>
      </c>
      <c r="I21" s="368">
        <v>26468.7</v>
      </c>
      <c r="J21" s="456"/>
      <c r="K21" s="368">
        <v>2</v>
      </c>
      <c r="L21" s="368">
        <v>2</v>
      </c>
      <c r="M21" s="368">
        <v>2</v>
      </c>
      <c r="N21" s="456"/>
      <c r="O21" s="462" t="s">
        <v>252</v>
      </c>
      <c r="P21" s="47"/>
      <c r="Q21" s="457" t="s">
        <v>257</v>
      </c>
      <c r="R21" s="458"/>
      <c r="S21" s="47">
        <v>52870.25476229487</v>
      </c>
      <c r="T21" s="47">
        <v>31995.228625833388</v>
      </c>
      <c r="U21" s="47">
        <v>30720.856101674493</v>
      </c>
      <c r="V21" s="50">
        <f t="shared" si="0"/>
        <v>115586.33948980275</v>
      </c>
      <c r="Y21"/>
      <c r="Z21"/>
      <c r="AA21"/>
    </row>
    <row r="22" spans="1:27" s="7" customFormat="1" ht="12.75">
      <c r="A22" s="460" t="s">
        <v>185</v>
      </c>
      <c r="B22" s="461" t="s">
        <v>258</v>
      </c>
      <c r="C22" s="364" t="s">
        <v>249</v>
      </c>
      <c r="D22" s="365"/>
      <c r="E22" s="364" t="s">
        <v>249</v>
      </c>
      <c r="F22" s="455"/>
      <c r="G22" s="368">
        <v>215494.13</v>
      </c>
      <c r="H22" s="368">
        <v>160878.96</v>
      </c>
      <c r="I22" s="368">
        <v>166286.27</v>
      </c>
      <c r="J22" s="456"/>
      <c r="K22" s="368">
        <v>35</v>
      </c>
      <c r="L22" s="368">
        <v>36</v>
      </c>
      <c r="M22" s="368">
        <v>38</v>
      </c>
      <c r="N22" s="456"/>
      <c r="O22" s="462" t="s">
        <v>250</v>
      </c>
      <c r="P22" s="47"/>
      <c r="Q22" s="457" t="s">
        <v>251</v>
      </c>
      <c r="R22" s="458"/>
      <c r="S22" s="47">
        <v>243081.1813101816</v>
      </c>
      <c r="T22" s="47">
        <v>194469.6606288297</v>
      </c>
      <c r="U22" s="47">
        <v>192999.90450434634</v>
      </c>
      <c r="V22" s="50">
        <f t="shared" si="0"/>
        <v>630550.7464433577</v>
      </c>
      <c r="Y22"/>
      <c r="Z22"/>
      <c r="AA22"/>
    </row>
    <row r="23" spans="1:27" s="7" customFormat="1" ht="12.75">
      <c r="A23" s="460" t="s">
        <v>185</v>
      </c>
      <c r="B23" s="461" t="s">
        <v>258</v>
      </c>
      <c r="C23" s="364" t="s">
        <v>252</v>
      </c>
      <c r="D23" s="365"/>
      <c r="E23" s="364" t="s">
        <v>252</v>
      </c>
      <c r="F23" s="455"/>
      <c r="G23" s="368">
        <v>420339.32</v>
      </c>
      <c r="H23" s="368">
        <v>256006.69</v>
      </c>
      <c r="I23" s="368">
        <v>256612.84</v>
      </c>
      <c r="J23" s="456"/>
      <c r="K23" s="368">
        <v>34</v>
      </c>
      <c r="L23" s="368">
        <v>34</v>
      </c>
      <c r="M23" s="368">
        <v>34</v>
      </c>
      <c r="N23" s="456"/>
      <c r="O23" s="462" t="s">
        <v>252</v>
      </c>
      <c r="P23" s="47"/>
      <c r="Q23" s="457" t="s">
        <v>251</v>
      </c>
      <c r="R23" s="458"/>
      <c r="S23" s="47">
        <v>474150.17038616526</v>
      </c>
      <c r="T23" s="47">
        <v>309459.57210942946</v>
      </c>
      <c r="U23" s="47">
        <v>297837.29958335776</v>
      </c>
      <c r="V23" s="50">
        <f t="shared" si="0"/>
        <v>1081447.0420789525</v>
      </c>
      <c r="Y23"/>
      <c r="Z23"/>
      <c r="AA23"/>
    </row>
    <row r="24" spans="1:27" s="7" customFormat="1" ht="12.75">
      <c r="A24" s="460" t="s">
        <v>185</v>
      </c>
      <c r="B24" s="461" t="s">
        <v>258</v>
      </c>
      <c r="C24" s="364" t="s">
        <v>253</v>
      </c>
      <c r="D24" s="365"/>
      <c r="E24" s="364" t="s">
        <v>253</v>
      </c>
      <c r="F24" s="455"/>
      <c r="G24" s="368">
        <v>132062.07</v>
      </c>
      <c r="H24" s="368">
        <v>83600.42</v>
      </c>
      <c r="I24" s="368">
        <v>83600.42</v>
      </c>
      <c r="J24" s="456"/>
      <c r="K24" s="368">
        <v>8</v>
      </c>
      <c r="L24" s="368">
        <v>8</v>
      </c>
      <c r="M24" s="368">
        <v>8</v>
      </c>
      <c r="N24" s="456"/>
      <c r="O24" s="462" t="s">
        <v>253</v>
      </c>
      <c r="P24" s="47"/>
      <c r="Q24" s="457" t="s">
        <v>251</v>
      </c>
      <c r="R24" s="458"/>
      <c r="S24" s="47">
        <v>148968.34536452524</v>
      </c>
      <c r="T24" s="47">
        <v>101055.75835291095</v>
      </c>
      <c r="U24" s="47">
        <v>97030.69938680594</v>
      </c>
      <c r="V24" s="50">
        <f t="shared" si="0"/>
        <v>347054.80310424214</v>
      </c>
      <c r="Y24"/>
      <c r="Z24"/>
      <c r="AA24"/>
    </row>
    <row r="25" spans="1:27" s="7" customFormat="1" ht="12.75">
      <c r="A25" s="460" t="s">
        <v>185</v>
      </c>
      <c r="B25" s="461" t="s">
        <v>258</v>
      </c>
      <c r="C25" s="364" t="s">
        <v>254</v>
      </c>
      <c r="D25" s="365"/>
      <c r="E25" s="364" t="s">
        <v>254</v>
      </c>
      <c r="F25" s="455"/>
      <c r="G25" s="368">
        <v>1612308.27</v>
      </c>
      <c r="H25" s="368">
        <v>1132854.3</v>
      </c>
      <c r="I25" s="368">
        <v>1135280.11</v>
      </c>
      <c r="J25" s="456"/>
      <c r="K25" s="368">
        <v>137</v>
      </c>
      <c r="L25" s="368">
        <v>159</v>
      </c>
      <c r="M25" s="368">
        <v>176</v>
      </c>
      <c r="N25" s="456"/>
      <c r="O25" s="462" t="s">
        <v>254</v>
      </c>
      <c r="P25" s="47"/>
      <c r="Q25" s="457" t="s">
        <v>251</v>
      </c>
      <c r="R25" s="458"/>
      <c r="S25" s="47">
        <v>1818712.1798063607</v>
      </c>
      <c r="T25" s="47">
        <v>1363943.044520053</v>
      </c>
      <c r="U25" s="47">
        <v>1317387.5090119948</v>
      </c>
      <c r="V25" s="50">
        <f t="shared" si="0"/>
        <v>4500042.733338409</v>
      </c>
      <c r="Y25"/>
      <c r="Z25"/>
      <c r="AA25"/>
    </row>
    <row r="26" spans="1:27" s="7" customFormat="1" ht="12.75">
      <c r="A26" s="460" t="s">
        <v>185</v>
      </c>
      <c r="B26" s="461" t="s">
        <v>258</v>
      </c>
      <c r="C26" s="364" t="s">
        <v>255</v>
      </c>
      <c r="D26" s="365"/>
      <c r="E26" s="364" t="s">
        <v>255</v>
      </c>
      <c r="F26" s="455"/>
      <c r="G26" s="368">
        <v>66241.93</v>
      </c>
      <c r="H26" s="368">
        <v>37016.18</v>
      </c>
      <c r="I26" s="368">
        <v>37016.18</v>
      </c>
      <c r="J26" s="456"/>
      <c r="K26" s="368">
        <v>2</v>
      </c>
      <c r="L26" s="368">
        <v>2</v>
      </c>
      <c r="M26" s="368">
        <v>2</v>
      </c>
      <c r="N26" s="456"/>
      <c r="O26" s="462" t="s">
        <v>252</v>
      </c>
      <c r="P26" s="47"/>
      <c r="Q26" s="457" t="s">
        <v>251</v>
      </c>
      <c r="R26" s="458"/>
      <c r="S26" s="47">
        <v>74722.06596377524</v>
      </c>
      <c r="T26" s="47">
        <v>44744.96828159303</v>
      </c>
      <c r="U26" s="47">
        <v>42962.772603629244</v>
      </c>
      <c r="V26" s="50">
        <f t="shared" si="0"/>
        <v>162429.8068489975</v>
      </c>
      <c r="Y26"/>
      <c r="Z26"/>
      <c r="AA26"/>
    </row>
    <row r="27" spans="1:27" s="7" customFormat="1" ht="12.75">
      <c r="A27" s="460" t="s">
        <v>185</v>
      </c>
      <c r="B27" s="461" t="s">
        <v>259</v>
      </c>
      <c r="C27" s="364" t="s">
        <v>249</v>
      </c>
      <c r="D27" s="365"/>
      <c r="E27" s="364" t="s">
        <v>249</v>
      </c>
      <c r="F27" s="455"/>
      <c r="G27" s="368">
        <v>132838.97</v>
      </c>
      <c r="H27" s="368">
        <v>111541</v>
      </c>
      <c r="I27" s="368">
        <v>136909.06</v>
      </c>
      <c r="J27" s="456"/>
      <c r="K27" s="368">
        <v>24</v>
      </c>
      <c r="L27" s="368">
        <v>26</v>
      </c>
      <c r="M27" s="368">
        <v>30</v>
      </c>
      <c r="N27" s="456"/>
      <c r="O27" s="462" t="s">
        <v>250</v>
      </c>
      <c r="P27" s="47"/>
      <c r="Q27" s="457" t="s">
        <v>251</v>
      </c>
      <c r="R27" s="458"/>
      <c r="S27" s="47">
        <v>149844.70227392166</v>
      </c>
      <c r="T27" s="47">
        <v>134830.18796367338</v>
      </c>
      <c r="U27" s="47">
        <v>158903.29072736928</v>
      </c>
      <c r="V27" s="50">
        <f t="shared" si="0"/>
        <v>443578.1809649643</v>
      </c>
      <c r="Y27"/>
      <c r="Z27"/>
      <c r="AA27"/>
    </row>
    <row r="28" spans="1:27" s="7" customFormat="1" ht="12.75">
      <c r="A28" s="460" t="s">
        <v>185</v>
      </c>
      <c r="B28" s="461" t="s">
        <v>259</v>
      </c>
      <c r="C28" s="364" t="s">
        <v>252</v>
      </c>
      <c r="D28" s="365"/>
      <c r="E28" s="364" t="s">
        <v>252</v>
      </c>
      <c r="F28" s="455"/>
      <c r="G28" s="368">
        <v>274698.06</v>
      </c>
      <c r="H28" s="368">
        <v>163121.91</v>
      </c>
      <c r="I28" s="368">
        <v>163567.71</v>
      </c>
      <c r="J28" s="456"/>
      <c r="K28" s="368">
        <v>18</v>
      </c>
      <c r="L28" s="368">
        <v>18</v>
      </c>
      <c r="M28" s="368">
        <v>18</v>
      </c>
      <c r="N28" s="456"/>
      <c r="O28" s="462" t="s">
        <v>252</v>
      </c>
      <c r="P28" s="47"/>
      <c r="Q28" s="457" t="s">
        <v>251</v>
      </c>
      <c r="R28" s="458"/>
      <c r="S28" s="47">
        <v>309864.2590794243</v>
      </c>
      <c r="T28" s="47">
        <v>197180.92706980766</v>
      </c>
      <c r="U28" s="47">
        <v>189844.61200551686</v>
      </c>
      <c r="V28" s="50">
        <f t="shared" si="0"/>
        <v>696889.7981547489</v>
      </c>
      <c r="Y28"/>
      <c r="Z28"/>
      <c r="AA28"/>
    </row>
    <row r="29" spans="1:27" s="7" customFormat="1" ht="12.75">
      <c r="A29" s="460" t="s">
        <v>185</v>
      </c>
      <c r="B29" s="461" t="s">
        <v>259</v>
      </c>
      <c r="C29" s="364" t="s">
        <v>253</v>
      </c>
      <c r="D29" s="365"/>
      <c r="E29" s="364" t="s">
        <v>253</v>
      </c>
      <c r="F29" s="455"/>
      <c r="G29" s="368">
        <v>125730.28</v>
      </c>
      <c r="H29" s="368">
        <v>92188.52</v>
      </c>
      <c r="I29" s="368">
        <v>92188.52</v>
      </c>
      <c r="J29" s="456"/>
      <c r="K29" s="368">
        <v>8</v>
      </c>
      <c r="L29" s="368">
        <v>8</v>
      </c>
      <c r="M29" s="368">
        <v>8</v>
      </c>
      <c r="N29" s="456"/>
      <c r="O29" s="462" t="s">
        <v>253</v>
      </c>
      <c r="P29" s="47"/>
      <c r="Q29" s="457" t="s">
        <v>251</v>
      </c>
      <c r="R29" s="458"/>
      <c r="S29" s="47">
        <v>141825.97451197347</v>
      </c>
      <c r="T29" s="47">
        <v>111437.00952737438</v>
      </c>
      <c r="U29" s="47">
        <v>106998.46449377344</v>
      </c>
      <c r="V29" s="50">
        <f t="shared" si="0"/>
        <v>360261.44853312126</v>
      </c>
      <c r="Y29"/>
      <c r="Z29"/>
      <c r="AA29"/>
    </row>
    <row r="30" spans="1:27" s="7" customFormat="1" ht="12.75">
      <c r="A30" s="460" t="s">
        <v>185</v>
      </c>
      <c r="B30" s="461" t="s">
        <v>259</v>
      </c>
      <c r="C30" s="364" t="s">
        <v>254</v>
      </c>
      <c r="D30" s="365"/>
      <c r="E30" s="364" t="s">
        <v>254</v>
      </c>
      <c r="F30" s="455"/>
      <c r="G30" s="368">
        <v>1273985.68</v>
      </c>
      <c r="H30" s="368">
        <v>990090.29</v>
      </c>
      <c r="I30" s="368">
        <v>987186.14</v>
      </c>
      <c r="J30" s="456"/>
      <c r="K30" s="368">
        <v>144</v>
      </c>
      <c r="L30" s="368">
        <v>178</v>
      </c>
      <c r="M30" s="368">
        <v>183</v>
      </c>
      <c r="N30" s="456"/>
      <c r="O30" s="462" t="s">
        <v>254</v>
      </c>
      <c r="P30" s="47"/>
      <c r="Q30" s="457" t="s">
        <v>251</v>
      </c>
      <c r="R30" s="458"/>
      <c r="S30" s="47">
        <v>1437078.3281505392</v>
      </c>
      <c r="T30" s="47">
        <v>1194866.2595836564</v>
      </c>
      <c r="U30" s="47">
        <v>1145139.6509187343</v>
      </c>
      <c r="V30" s="50">
        <f t="shared" si="0"/>
        <v>3777084.2386529297</v>
      </c>
      <c r="Y30"/>
      <c r="Z30"/>
      <c r="AA30"/>
    </row>
    <row r="31" spans="1:27" s="7" customFormat="1" ht="12.75">
      <c r="A31" s="460" t="s">
        <v>185</v>
      </c>
      <c r="B31" s="461" t="s">
        <v>259</v>
      </c>
      <c r="C31" s="364" t="s">
        <v>255</v>
      </c>
      <c r="D31" s="365"/>
      <c r="E31" s="364" t="s">
        <v>255</v>
      </c>
      <c r="F31" s="455"/>
      <c r="G31" s="368">
        <v>58527.97</v>
      </c>
      <c r="H31" s="368">
        <v>32945.32</v>
      </c>
      <c r="I31" s="368">
        <v>74305.36</v>
      </c>
      <c r="J31" s="456"/>
      <c r="K31" s="368">
        <v>2</v>
      </c>
      <c r="L31" s="368">
        <v>2</v>
      </c>
      <c r="M31" s="368">
        <v>2</v>
      </c>
      <c r="N31" s="456"/>
      <c r="O31" s="462" t="s">
        <v>252</v>
      </c>
      <c r="P31" s="47"/>
      <c r="Q31" s="457" t="s">
        <v>251</v>
      </c>
      <c r="R31" s="458"/>
      <c r="S31" s="47">
        <v>66020.58296106195</v>
      </c>
      <c r="T31" s="47">
        <v>39824.13362013402</v>
      </c>
      <c r="U31" s="47">
        <v>86242.4022389887</v>
      </c>
      <c r="V31" s="50">
        <f t="shared" si="0"/>
        <v>192087.11882018467</v>
      </c>
      <c r="Y31"/>
      <c r="Z31"/>
      <c r="AA31"/>
    </row>
    <row r="32" spans="1:27" s="7" customFormat="1" ht="12.75">
      <c r="A32" s="460" t="s">
        <v>185</v>
      </c>
      <c r="B32" s="461" t="s">
        <v>260</v>
      </c>
      <c r="C32" s="364" t="s">
        <v>249</v>
      </c>
      <c r="D32" s="365"/>
      <c r="E32" s="364" t="s">
        <v>249</v>
      </c>
      <c r="F32" s="455"/>
      <c r="G32" s="368">
        <v>19719.66</v>
      </c>
      <c r="H32" s="368">
        <v>19084.62</v>
      </c>
      <c r="I32" s="368">
        <v>19084.62</v>
      </c>
      <c r="J32" s="456"/>
      <c r="K32" s="368">
        <v>4</v>
      </c>
      <c r="L32" s="368">
        <v>4</v>
      </c>
      <c r="M32" s="368">
        <v>4</v>
      </c>
      <c r="N32" s="456"/>
      <c r="O32" s="462" t="s">
        <v>250</v>
      </c>
      <c r="P32" s="47"/>
      <c r="Q32" s="457" t="s">
        <v>261</v>
      </c>
      <c r="R32" s="458"/>
      <c r="S32" s="47">
        <v>22244.12445868078</v>
      </c>
      <c r="T32" s="47">
        <v>23069.390643936138</v>
      </c>
      <c r="U32" s="47">
        <v>22150.53496299928</v>
      </c>
      <c r="V32" s="50">
        <f t="shared" si="0"/>
        <v>67464.0500656162</v>
      </c>
      <c r="Y32"/>
      <c r="Z32"/>
      <c r="AA32"/>
    </row>
    <row r="33" spans="1:27" s="7" customFormat="1" ht="12.75">
      <c r="A33" s="460" t="s">
        <v>185</v>
      </c>
      <c r="B33" s="461" t="s">
        <v>260</v>
      </c>
      <c r="C33" s="364" t="s">
        <v>252</v>
      </c>
      <c r="D33" s="365"/>
      <c r="E33" s="364" t="s">
        <v>252</v>
      </c>
      <c r="F33" s="455"/>
      <c r="G33" s="368">
        <v>39912.15</v>
      </c>
      <c r="H33" s="368">
        <v>38500.44</v>
      </c>
      <c r="I33" s="368">
        <v>38500.44</v>
      </c>
      <c r="J33" s="456"/>
      <c r="K33" s="368">
        <v>6</v>
      </c>
      <c r="L33" s="368">
        <v>6</v>
      </c>
      <c r="M33" s="368">
        <v>6</v>
      </c>
      <c r="N33" s="456"/>
      <c r="O33" s="462" t="s">
        <v>252</v>
      </c>
      <c r="P33" s="47"/>
      <c r="Q33" s="457" t="s">
        <v>261</v>
      </c>
      <c r="R33" s="458"/>
      <c r="S33" s="47">
        <v>45021.60950105307</v>
      </c>
      <c r="T33" s="47">
        <v>46539.134146942655</v>
      </c>
      <c r="U33" s="47">
        <v>44685.47669855916</v>
      </c>
      <c r="V33" s="50">
        <f t="shared" si="0"/>
        <v>136246.22034655488</v>
      </c>
      <c r="Y33"/>
      <c r="Z33"/>
      <c r="AA33"/>
    </row>
    <row r="34" spans="1:27" s="7" customFormat="1" ht="12.75">
      <c r="A34" s="460" t="s">
        <v>185</v>
      </c>
      <c r="B34" s="461" t="s">
        <v>260</v>
      </c>
      <c r="C34" s="364" t="s">
        <v>253</v>
      </c>
      <c r="D34" s="365"/>
      <c r="E34" s="364" t="s">
        <v>253</v>
      </c>
      <c r="F34" s="455"/>
      <c r="G34" s="368">
        <v>62276.38</v>
      </c>
      <c r="H34" s="368">
        <v>58088.78</v>
      </c>
      <c r="I34" s="368">
        <v>58088.78</v>
      </c>
      <c r="J34" s="456"/>
      <c r="K34" s="368">
        <v>4</v>
      </c>
      <c r="L34" s="368">
        <v>4</v>
      </c>
      <c r="M34" s="368">
        <v>4</v>
      </c>
      <c r="N34" s="456"/>
      <c r="O34" s="462" t="s">
        <v>253</v>
      </c>
      <c r="P34" s="47"/>
      <c r="Q34" s="457" t="s">
        <v>261</v>
      </c>
      <c r="R34" s="458"/>
      <c r="S34" s="47">
        <v>70248.85558656175</v>
      </c>
      <c r="T34" s="47">
        <v>70217.41893994561</v>
      </c>
      <c r="U34" s="47">
        <v>67420.65350779703</v>
      </c>
      <c r="V34" s="50">
        <f t="shared" si="0"/>
        <v>207886.9280343044</v>
      </c>
      <c r="Y34"/>
      <c r="Z34"/>
      <c r="AA34"/>
    </row>
    <row r="35" spans="1:27" s="7" customFormat="1" ht="12.75">
      <c r="A35" s="460" t="s">
        <v>185</v>
      </c>
      <c r="B35" s="461" t="s">
        <v>260</v>
      </c>
      <c r="C35" s="364" t="s">
        <v>254</v>
      </c>
      <c r="D35" s="365"/>
      <c r="E35" s="364" t="s">
        <v>254</v>
      </c>
      <c r="F35" s="455"/>
      <c r="G35" s="368">
        <v>20463.8</v>
      </c>
      <c r="H35" s="368">
        <v>84760.66</v>
      </c>
      <c r="I35" s="368">
        <v>80947.82</v>
      </c>
      <c r="J35" s="456"/>
      <c r="K35" s="368">
        <v>6</v>
      </c>
      <c r="L35" s="368">
        <v>14</v>
      </c>
      <c r="M35" s="368">
        <v>14</v>
      </c>
      <c r="N35" s="456"/>
      <c r="O35" s="462" t="s">
        <v>254</v>
      </c>
      <c r="P35" s="47"/>
      <c r="Q35" s="457" t="s">
        <v>261</v>
      </c>
      <c r="R35" s="458"/>
      <c r="S35" s="47">
        <v>23083.527509985048</v>
      </c>
      <c r="T35" s="47">
        <v>102458.2505063162</v>
      </c>
      <c r="U35" s="47">
        <v>93951.96326091758</v>
      </c>
      <c r="V35" s="50">
        <f t="shared" si="0"/>
        <v>219493.74127721883</v>
      </c>
      <c r="Y35"/>
      <c r="Z35"/>
      <c r="AA35"/>
    </row>
    <row r="36" spans="1:27" s="7" customFormat="1" ht="12.75">
      <c r="A36" s="460" t="s">
        <v>185</v>
      </c>
      <c r="B36" s="461" t="s">
        <v>262</v>
      </c>
      <c r="C36" s="364" t="s">
        <v>249</v>
      </c>
      <c r="D36" s="365"/>
      <c r="E36" s="364" t="s">
        <v>249</v>
      </c>
      <c r="F36" s="455"/>
      <c r="G36" s="368">
        <v>54407.54</v>
      </c>
      <c r="H36" s="368">
        <v>39493.78</v>
      </c>
      <c r="I36" s="368">
        <v>39528.46</v>
      </c>
      <c r="J36" s="456"/>
      <c r="K36" s="368">
        <v>10</v>
      </c>
      <c r="L36" s="368">
        <v>8</v>
      </c>
      <c r="M36" s="368">
        <v>8</v>
      </c>
      <c r="N36" s="456"/>
      <c r="O36" s="462" t="s">
        <v>250</v>
      </c>
      <c r="P36" s="47"/>
      <c r="Q36" s="457" t="s">
        <v>263</v>
      </c>
      <c r="R36" s="458"/>
      <c r="S36" s="47">
        <v>61372.66521079232</v>
      </c>
      <c r="T36" s="47">
        <v>47739.87843748904</v>
      </c>
      <c r="U36" s="47">
        <v>45878.646536505235</v>
      </c>
      <c r="V36" s="50">
        <f t="shared" si="0"/>
        <v>154991.1901847866</v>
      </c>
      <c r="Y36"/>
      <c r="Z36"/>
      <c r="AA36"/>
    </row>
    <row r="37" spans="1:27" s="7" customFormat="1" ht="12.75">
      <c r="A37" s="460" t="s">
        <v>185</v>
      </c>
      <c r="B37" s="461" t="s">
        <v>262</v>
      </c>
      <c r="C37" s="364" t="s">
        <v>252</v>
      </c>
      <c r="D37" s="365"/>
      <c r="E37" s="364" t="s">
        <v>252</v>
      </c>
      <c r="F37" s="455"/>
      <c r="G37" s="368">
        <v>101253.63</v>
      </c>
      <c r="H37" s="368">
        <v>65014.54</v>
      </c>
      <c r="I37" s="368">
        <v>152268.34</v>
      </c>
      <c r="J37" s="456"/>
      <c r="K37" s="368">
        <v>8</v>
      </c>
      <c r="L37" s="368">
        <v>8</v>
      </c>
      <c r="M37" s="368">
        <v>8</v>
      </c>
      <c r="N37" s="456"/>
      <c r="O37" s="462" t="s">
        <v>252</v>
      </c>
      <c r="P37" s="47"/>
      <c r="Q37" s="457" t="s">
        <v>263</v>
      </c>
      <c r="R37" s="458"/>
      <c r="S37" s="47">
        <v>114215.88139010582</v>
      </c>
      <c r="T37" s="47">
        <v>78589.2420596172</v>
      </c>
      <c r="U37" s="47">
        <v>176730.01552705068</v>
      </c>
      <c r="V37" s="50">
        <f t="shared" si="0"/>
        <v>369535.1389767737</v>
      </c>
      <c r="Y37"/>
      <c r="Z37"/>
      <c r="AA37"/>
    </row>
    <row r="38" spans="1:27" s="7" customFormat="1" ht="12.75">
      <c r="A38" s="460" t="s">
        <v>185</v>
      </c>
      <c r="B38" s="461" t="s">
        <v>262</v>
      </c>
      <c r="C38" s="364" t="s">
        <v>253</v>
      </c>
      <c r="D38" s="365"/>
      <c r="E38" s="364" t="s">
        <v>253</v>
      </c>
      <c r="F38" s="455"/>
      <c r="G38" s="368">
        <v>22636.84</v>
      </c>
      <c r="H38" s="368">
        <v>21651.04</v>
      </c>
      <c r="I38" s="368">
        <v>21651.04</v>
      </c>
      <c r="J38" s="456"/>
      <c r="K38" s="368">
        <v>2</v>
      </c>
      <c r="L38" s="368">
        <v>2</v>
      </c>
      <c r="M38" s="368">
        <v>2</v>
      </c>
      <c r="N38" s="456"/>
      <c r="O38" s="462" t="s">
        <v>253</v>
      </c>
      <c r="P38" s="47"/>
      <c r="Q38" s="457" t="s">
        <v>263</v>
      </c>
      <c r="R38" s="458"/>
      <c r="S38" s="47">
        <v>25534.754976061628</v>
      </c>
      <c r="T38" s="47">
        <v>26171.66595968309</v>
      </c>
      <c r="U38" s="47">
        <v>25129.246403926092</v>
      </c>
      <c r="V38" s="50">
        <f t="shared" si="0"/>
        <v>76835.6673396708</v>
      </c>
      <c r="Y38"/>
      <c r="Z38"/>
      <c r="AA38"/>
    </row>
    <row r="39" spans="1:27" s="7" customFormat="1" ht="12.75">
      <c r="A39" s="460" t="s">
        <v>185</v>
      </c>
      <c r="B39" s="461" t="s">
        <v>262</v>
      </c>
      <c r="C39" s="364" t="s">
        <v>254</v>
      </c>
      <c r="D39" s="365"/>
      <c r="E39" s="364" t="s">
        <v>254</v>
      </c>
      <c r="F39" s="455"/>
      <c r="G39" s="368">
        <v>42521.52</v>
      </c>
      <c r="H39" s="368">
        <v>160320.05</v>
      </c>
      <c r="I39" s="368">
        <v>155524.97</v>
      </c>
      <c r="J39" s="456"/>
      <c r="K39" s="368">
        <v>15</v>
      </c>
      <c r="L39" s="368">
        <v>35</v>
      </c>
      <c r="M39" s="368">
        <v>36</v>
      </c>
      <c r="N39" s="456"/>
      <c r="O39" s="462" t="s">
        <v>254</v>
      </c>
      <c r="P39" s="47"/>
      <c r="Q39" s="457" t="s">
        <v>263</v>
      </c>
      <c r="R39" s="458"/>
      <c r="S39" s="47">
        <v>47965.02490673186</v>
      </c>
      <c r="T39" s="47">
        <v>193580.33815918397</v>
      </c>
      <c r="U39" s="47">
        <v>180509.81814699032</v>
      </c>
      <c r="V39" s="50">
        <f t="shared" si="0"/>
        <v>422055.18121290614</v>
      </c>
      <c r="Y39"/>
      <c r="Z39"/>
      <c r="AA39"/>
    </row>
    <row r="40" spans="1:27" s="7" customFormat="1" ht="12.75">
      <c r="A40" s="460" t="s">
        <v>185</v>
      </c>
      <c r="B40" s="461" t="s">
        <v>264</v>
      </c>
      <c r="C40" s="364" t="s">
        <v>249</v>
      </c>
      <c r="D40" s="365"/>
      <c r="E40" s="364" t="s">
        <v>249</v>
      </c>
      <c r="F40" s="455"/>
      <c r="G40" s="368">
        <v>70087.78</v>
      </c>
      <c r="H40" s="368">
        <v>44577.09</v>
      </c>
      <c r="I40" s="368">
        <v>42044.48</v>
      </c>
      <c r="J40" s="456"/>
      <c r="K40" s="368">
        <v>8</v>
      </c>
      <c r="L40" s="368">
        <v>8</v>
      </c>
      <c r="M40" s="368">
        <v>8</v>
      </c>
      <c r="N40" s="456"/>
      <c r="O40" s="462" t="s">
        <v>250</v>
      </c>
      <c r="P40" s="47"/>
      <c r="Q40" s="457" t="s">
        <v>251</v>
      </c>
      <c r="R40" s="458"/>
      <c r="S40" s="47">
        <v>79060.25262872878</v>
      </c>
      <c r="T40" s="47">
        <v>53884.557459352036</v>
      </c>
      <c r="U40" s="47">
        <v>48798.86129465109</v>
      </c>
      <c r="V40" s="50">
        <f t="shared" si="0"/>
        <v>181743.6713827319</v>
      </c>
      <c r="Y40"/>
      <c r="Z40"/>
      <c r="AA40"/>
    </row>
    <row r="41" spans="1:27" s="7" customFormat="1" ht="12.75">
      <c r="A41" s="460" t="s">
        <v>185</v>
      </c>
      <c r="B41" s="461" t="s">
        <v>264</v>
      </c>
      <c r="C41" s="364" t="s">
        <v>252</v>
      </c>
      <c r="D41" s="365"/>
      <c r="E41" s="364" t="s">
        <v>252</v>
      </c>
      <c r="F41" s="455"/>
      <c r="G41" s="368">
        <v>162058.52</v>
      </c>
      <c r="H41" s="368">
        <v>97041.1</v>
      </c>
      <c r="I41" s="368">
        <v>97435.16</v>
      </c>
      <c r="J41" s="456"/>
      <c r="K41" s="368">
        <v>10</v>
      </c>
      <c r="L41" s="368">
        <v>10</v>
      </c>
      <c r="M41" s="368">
        <v>10</v>
      </c>
      <c r="N41" s="456"/>
      <c r="O41" s="462" t="s">
        <v>252</v>
      </c>
      <c r="P41" s="47"/>
      <c r="Q41" s="457" t="s">
        <v>251</v>
      </c>
      <c r="R41" s="458"/>
      <c r="S41" s="47">
        <v>182804.8702903401</v>
      </c>
      <c r="T41" s="47">
        <v>117302.78331018753</v>
      </c>
      <c r="U41" s="47">
        <v>113087.96917127138</v>
      </c>
      <c r="V41" s="50">
        <f t="shared" si="0"/>
        <v>413195.622771799</v>
      </c>
      <c r="Y41"/>
      <c r="Z41"/>
      <c r="AA41"/>
    </row>
    <row r="42" spans="1:27" s="7" customFormat="1" ht="12.75">
      <c r="A42" s="460" t="s">
        <v>185</v>
      </c>
      <c r="B42" s="461" t="s">
        <v>264</v>
      </c>
      <c r="C42" s="364" t="s">
        <v>253</v>
      </c>
      <c r="D42" s="365"/>
      <c r="E42" s="364" t="s">
        <v>253</v>
      </c>
      <c r="F42" s="455"/>
      <c r="G42" s="368">
        <v>34202.42</v>
      </c>
      <c r="H42" s="368">
        <v>19001.34</v>
      </c>
      <c r="I42" s="368">
        <v>19001.34</v>
      </c>
      <c r="J42" s="456"/>
      <c r="K42" s="368">
        <v>2</v>
      </c>
      <c r="L42" s="368">
        <v>2</v>
      </c>
      <c r="M42" s="368">
        <v>2</v>
      </c>
      <c r="N42" s="456"/>
      <c r="O42" s="462" t="s">
        <v>253</v>
      </c>
      <c r="P42" s="47"/>
      <c r="Q42" s="457" t="s">
        <v>251</v>
      </c>
      <c r="R42" s="458"/>
      <c r="S42" s="47">
        <v>38580.93330554749</v>
      </c>
      <c r="T42" s="47">
        <v>22968.72220763366</v>
      </c>
      <c r="U42" s="47">
        <v>22053.876158594554</v>
      </c>
      <c r="V42" s="50">
        <f t="shared" si="0"/>
        <v>83603.53167177571</v>
      </c>
      <c r="Y42"/>
      <c r="Z42"/>
      <c r="AA42"/>
    </row>
    <row r="43" spans="1:27" s="7" customFormat="1" ht="12.75">
      <c r="A43" s="460" t="s">
        <v>185</v>
      </c>
      <c r="B43" s="461" t="s">
        <v>265</v>
      </c>
      <c r="C43" s="364" t="s">
        <v>249</v>
      </c>
      <c r="D43" s="365"/>
      <c r="E43" s="364" t="s">
        <v>249</v>
      </c>
      <c r="F43" s="455"/>
      <c r="G43" s="368">
        <v>46945.43</v>
      </c>
      <c r="H43" s="368">
        <v>39473.48</v>
      </c>
      <c r="I43" s="368">
        <v>38827.83</v>
      </c>
      <c r="J43" s="456"/>
      <c r="K43" s="368">
        <v>8</v>
      </c>
      <c r="L43" s="368">
        <v>8</v>
      </c>
      <c r="M43" s="368">
        <v>8</v>
      </c>
      <c r="N43" s="456"/>
      <c r="O43" s="462" t="s">
        <v>250</v>
      </c>
      <c r="P43" s="47"/>
      <c r="Q43" s="457" t="s">
        <v>251</v>
      </c>
      <c r="R43" s="458"/>
      <c r="S43" s="47">
        <v>52955.27345229514</v>
      </c>
      <c r="T43" s="47">
        <v>47715.33990174288</v>
      </c>
      <c r="U43" s="47">
        <v>45065.46140045715</v>
      </c>
      <c r="V43" s="50">
        <f t="shared" si="0"/>
        <v>145736.07475449517</v>
      </c>
      <c r="Y43"/>
      <c r="Z43"/>
      <c r="AA43"/>
    </row>
    <row r="44" spans="1:27" s="7" customFormat="1" ht="12.75">
      <c r="A44" s="460" t="s">
        <v>185</v>
      </c>
      <c r="B44" s="461" t="s">
        <v>265</v>
      </c>
      <c r="C44" s="364" t="s">
        <v>252</v>
      </c>
      <c r="D44" s="365"/>
      <c r="E44" s="364" t="s">
        <v>252</v>
      </c>
      <c r="F44" s="455"/>
      <c r="G44" s="368">
        <v>457823.57</v>
      </c>
      <c r="H44" s="368">
        <v>279597</v>
      </c>
      <c r="I44" s="368">
        <v>279569</v>
      </c>
      <c r="J44" s="456"/>
      <c r="K44" s="368">
        <v>22</v>
      </c>
      <c r="L44" s="368">
        <v>22</v>
      </c>
      <c r="M44" s="368">
        <v>22</v>
      </c>
      <c r="N44" s="456"/>
      <c r="O44" s="462" t="s">
        <v>252</v>
      </c>
      <c r="P44" s="47"/>
      <c r="Q44" s="457" t="s">
        <v>251</v>
      </c>
      <c r="R44" s="458"/>
      <c r="S44" s="47">
        <v>516433.06584381027</v>
      </c>
      <c r="T44" s="47">
        <v>337975.4176856868</v>
      </c>
      <c r="U44" s="47">
        <v>324481.3315156784</v>
      </c>
      <c r="V44" s="50">
        <f t="shared" si="0"/>
        <v>1178889.8150451754</v>
      </c>
      <c r="Y44"/>
      <c r="Z44"/>
      <c r="AA44"/>
    </row>
    <row r="45" spans="1:27" s="7" customFormat="1" ht="12.75">
      <c r="A45" s="460" t="s">
        <v>185</v>
      </c>
      <c r="B45" s="461" t="s">
        <v>265</v>
      </c>
      <c r="C45" s="364" t="s">
        <v>254</v>
      </c>
      <c r="D45" s="365"/>
      <c r="E45" s="364" t="s">
        <v>254</v>
      </c>
      <c r="F45" s="455"/>
      <c r="G45" s="368">
        <v>1415283.43</v>
      </c>
      <c r="H45" s="368">
        <v>1365967.63</v>
      </c>
      <c r="I45" s="368">
        <v>1330222.08</v>
      </c>
      <c r="J45" s="456"/>
      <c r="K45" s="368">
        <v>367</v>
      </c>
      <c r="L45" s="368">
        <v>501</v>
      </c>
      <c r="M45" s="368">
        <v>521</v>
      </c>
      <c r="N45" s="456"/>
      <c r="O45" s="462" t="s">
        <v>254</v>
      </c>
      <c r="P45" s="47"/>
      <c r="Q45" s="457" t="s">
        <v>251</v>
      </c>
      <c r="R45" s="458"/>
      <c r="S45" s="47">
        <v>1596464.683530478</v>
      </c>
      <c r="T45" s="47">
        <v>1649761.175903945</v>
      </c>
      <c r="U45" s="47">
        <v>1540649.3260008476</v>
      </c>
      <c r="V45" s="50">
        <f t="shared" si="0"/>
        <v>4786875.185435271</v>
      </c>
      <c r="Y45"/>
      <c r="Z45"/>
      <c r="AA45"/>
    </row>
    <row r="46" spans="1:27" s="7" customFormat="1" ht="12.75">
      <c r="A46" s="460" t="s">
        <v>185</v>
      </c>
      <c r="B46" s="461" t="s">
        <v>265</v>
      </c>
      <c r="C46" s="364" t="s">
        <v>255</v>
      </c>
      <c r="D46" s="365"/>
      <c r="E46" s="364" t="s">
        <v>255</v>
      </c>
      <c r="F46" s="455"/>
      <c r="G46" s="368">
        <v>2108641.83</v>
      </c>
      <c r="H46" s="368">
        <v>1618166.56</v>
      </c>
      <c r="I46" s="368">
        <v>1478454.67</v>
      </c>
      <c r="J46" s="456"/>
      <c r="K46" s="368">
        <v>82</v>
      </c>
      <c r="L46" s="368">
        <v>82</v>
      </c>
      <c r="M46" s="368">
        <v>82</v>
      </c>
      <c r="N46" s="456"/>
      <c r="O46" s="462" t="s">
        <v>252</v>
      </c>
      <c r="P46" s="47"/>
      <c r="Q46" s="457" t="s">
        <v>251</v>
      </c>
      <c r="R46" s="458"/>
      <c r="S46" s="47">
        <v>2378585.1939283134</v>
      </c>
      <c r="T46" s="47">
        <v>1956031.427379446</v>
      </c>
      <c r="U46" s="47">
        <v>1715966.1475598973</v>
      </c>
      <c r="V46" s="50">
        <f t="shared" si="0"/>
        <v>6050582.768867657</v>
      </c>
      <c r="Y46"/>
      <c r="Z46"/>
      <c r="AA46"/>
    </row>
    <row r="47" spans="1:27" s="7" customFormat="1" ht="12.75">
      <c r="A47" s="460" t="s">
        <v>185</v>
      </c>
      <c r="B47" s="461" t="s">
        <v>266</v>
      </c>
      <c r="C47" s="364" t="s">
        <v>249</v>
      </c>
      <c r="D47" s="365"/>
      <c r="E47" s="364" t="s">
        <v>249</v>
      </c>
      <c r="F47" s="455"/>
      <c r="G47" s="368">
        <v>46575.48</v>
      </c>
      <c r="H47" s="368">
        <v>32401.62</v>
      </c>
      <c r="I47" s="368">
        <v>32537.94</v>
      </c>
      <c r="J47" s="456"/>
      <c r="K47" s="368">
        <v>6</v>
      </c>
      <c r="L47" s="368">
        <v>6</v>
      </c>
      <c r="M47" s="368">
        <v>6</v>
      </c>
      <c r="N47" s="456"/>
      <c r="O47" s="462" t="s">
        <v>250</v>
      </c>
      <c r="P47" s="47"/>
      <c r="Q47" s="457" t="s">
        <v>251</v>
      </c>
      <c r="R47" s="458"/>
      <c r="S47" s="47">
        <v>52537.963324053126</v>
      </c>
      <c r="T47" s="47">
        <v>39166.911852390775</v>
      </c>
      <c r="U47" s="47">
        <v>37765.11020884738</v>
      </c>
      <c r="V47" s="50">
        <f t="shared" si="0"/>
        <v>129469.98538529128</v>
      </c>
      <c r="Y47"/>
      <c r="Z47"/>
      <c r="AA47"/>
    </row>
    <row r="48" spans="1:27" s="7" customFormat="1" ht="12.75">
      <c r="A48" s="460" t="s">
        <v>185</v>
      </c>
      <c r="B48" s="461" t="s">
        <v>266</v>
      </c>
      <c r="C48" s="364" t="s">
        <v>252</v>
      </c>
      <c r="D48" s="365"/>
      <c r="E48" s="364" t="s">
        <v>252</v>
      </c>
      <c r="F48" s="455"/>
      <c r="G48" s="368">
        <v>180770.21</v>
      </c>
      <c r="H48" s="368">
        <v>105115.02</v>
      </c>
      <c r="I48" s="368">
        <v>104981.12</v>
      </c>
      <c r="J48" s="456"/>
      <c r="K48" s="368">
        <v>8</v>
      </c>
      <c r="L48" s="368">
        <v>8</v>
      </c>
      <c r="M48" s="368">
        <v>8</v>
      </c>
      <c r="N48" s="456"/>
      <c r="O48" s="462" t="s">
        <v>252</v>
      </c>
      <c r="P48" s="47"/>
      <c r="Q48" s="457" t="s">
        <v>251</v>
      </c>
      <c r="R48" s="458"/>
      <c r="S48" s="47">
        <v>203911.98680209805</v>
      </c>
      <c r="T48" s="47">
        <v>127062.4963413031</v>
      </c>
      <c r="U48" s="47">
        <v>121846.17608392637</v>
      </c>
      <c r="V48" s="50">
        <f t="shared" si="0"/>
        <v>452820.65922732756</v>
      </c>
      <c r="Y48"/>
      <c r="Z48"/>
      <c r="AA48"/>
    </row>
    <row r="49" spans="1:27" s="7" customFormat="1" ht="12.75">
      <c r="A49" s="460" t="s">
        <v>185</v>
      </c>
      <c r="B49" s="461" t="s">
        <v>266</v>
      </c>
      <c r="C49" s="364" t="s">
        <v>254</v>
      </c>
      <c r="D49" s="365"/>
      <c r="E49" s="364" t="s">
        <v>254</v>
      </c>
      <c r="F49" s="455"/>
      <c r="G49" s="368">
        <v>135478.43</v>
      </c>
      <c r="H49" s="368">
        <v>217998.09</v>
      </c>
      <c r="I49" s="368">
        <v>213821.65</v>
      </c>
      <c r="J49" s="456"/>
      <c r="K49" s="368">
        <v>82</v>
      </c>
      <c r="L49" s="368">
        <v>123</v>
      </c>
      <c r="M49" s="368">
        <v>136</v>
      </c>
      <c r="N49" s="456"/>
      <c r="O49" s="462" t="s">
        <v>254</v>
      </c>
      <c r="P49" s="47"/>
      <c r="Q49" s="457" t="s">
        <v>251</v>
      </c>
      <c r="R49" s="458"/>
      <c r="S49" s="47">
        <v>152822.05973057708</v>
      </c>
      <c r="T49" s="47">
        <v>263514.9716285652</v>
      </c>
      <c r="U49" s="47">
        <v>248171.77047125882</v>
      </c>
      <c r="V49" s="50">
        <f t="shared" si="0"/>
        <v>664508.8018304011</v>
      </c>
      <c r="Y49"/>
      <c r="Z49"/>
      <c r="AA49"/>
    </row>
    <row r="50" spans="1:27" s="7" customFormat="1" ht="12.75">
      <c r="A50" s="460" t="s">
        <v>185</v>
      </c>
      <c r="B50" s="461" t="s">
        <v>266</v>
      </c>
      <c r="C50" s="364" t="s">
        <v>255</v>
      </c>
      <c r="D50" s="365"/>
      <c r="E50" s="364" t="s">
        <v>255</v>
      </c>
      <c r="F50" s="455"/>
      <c r="G50" s="368">
        <v>3375243.74</v>
      </c>
      <c r="H50" s="368">
        <v>3527184.48</v>
      </c>
      <c r="I50" s="368">
        <v>2463567.31</v>
      </c>
      <c r="J50" s="456"/>
      <c r="K50" s="368">
        <v>100</v>
      </c>
      <c r="L50" s="368">
        <v>100</v>
      </c>
      <c r="M50" s="368">
        <v>101</v>
      </c>
      <c r="N50" s="456"/>
      <c r="O50" s="462" t="s">
        <v>252</v>
      </c>
      <c r="P50" s="47"/>
      <c r="Q50" s="457" t="s">
        <v>251</v>
      </c>
      <c r="R50" s="458"/>
      <c r="S50" s="47">
        <v>3807334.499222765</v>
      </c>
      <c r="T50" s="47">
        <v>4263642.485014045</v>
      </c>
      <c r="U50" s="47">
        <v>2859335.6238613655</v>
      </c>
      <c r="V50" s="50">
        <f t="shared" si="0"/>
        <v>10930312.608098175</v>
      </c>
      <c r="Y50"/>
      <c r="Z50"/>
      <c r="AA50"/>
    </row>
    <row r="51" spans="1:27" s="7" customFormat="1" ht="12.75">
      <c r="A51" s="460" t="s">
        <v>185</v>
      </c>
      <c r="B51" s="461" t="s">
        <v>267</v>
      </c>
      <c r="C51" s="364" t="s">
        <v>249</v>
      </c>
      <c r="D51" s="365"/>
      <c r="E51" s="364" t="s">
        <v>249</v>
      </c>
      <c r="F51" s="455"/>
      <c r="G51" s="368">
        <v>55841.74</v>
      </c>
      <c r="H51" s="368">
        <v>35773.02</v>
      </c>
      <c r="I51" s="368">
        <v>33185.02</v>
      </c>
      <c r="J51" s="456"/>
      <c r="K51" s="368">
        <v>8</v>
      </c>
      <c r="L51" s="368">
        <v>8</v>
      </c>
      <c r="M51" s="368">
        <v>8</v>
      </c>
      <c r="N51" s="456"/>
      <c r="O51" s="462" t="s">
        <v>250</v>
      </c>
      <c r="P51" s="47"/>
      <c r="Q51" s="457" t="s">
        <v>251</v>
      </c>
      <c r="R51" s="458"/>
      <c r="S51" s="47">
        <v>62990.46811908993</v>
      </c>
      <c r="T51" s="47">
        <v>43242.24285803649</v>
      </c>
      <c r="U51" s="47">
        <v>38516.1426194407</v>
      </c>
      <c r="V51" s="50">
        <f t="shared" si="0"/>
        <v>144748.85359656712</v>
      </c>
      <c r="Y51"/>
      <c r="Z51"/>
      <c r="AA51"/>
    </row>
    <row r="52" spans="1:27" s="7" customFormat="1" ht="12.75">
      <c r="A52" s="460" t="s">
        <v>185</v>
      </c>
      <c r="B52" s="461" t="s">
        <v>267</v>
      </c>
      <c r="C52" s="364" t="s">
        <v>252</v>
      </c>
      <c r="D52" s="365"/>
      <c r="E52" s="364" t="s">
        <v>252</v>
      </c>
      <c r="F52" s="455"/>
      <c r="G52" s="368">
        <v>281922</v>
      </c>
      <c r="H52" s="368">
        <v>170710.32</v>
      </c>
      <c r="I52" s="368">
        <v>170250.32</v>
      </c>
      <c r="J52" s="456"/>
      <c r="K52" s="368">
        <v>14</v>
      </c>
      <c r="L52" s="368">
        <v>14</v>
      </c>
      <c r="M52" s="368">
        <v>14</v>
      </c>
      <c r="N52" s="456"/>
      <c r="O52" s="462" t="s">
        <v>252</v>
      </c>
      <c r="P52" s="47"/>
      <c r="Q52" s="457" t="s">
        <v>251</v>
      </c>
      <c r="R52" s="458"/>
      <c r="S52" s="47">
        <v>318012.9908751065</v>
      </c>
      <c r="T52" s="47">
        <v>206353.7581063361</v>
      </c>
      <c r="U52" s="47">
        <v>197600.77306343097</v>
      </c>
      <c r="V52" s="50">
        <f t="shared" si="0"/>
        <v>721967.5220448736</v>
      </c>
      <c r="Y52"/>
      <c r="Z52"/>
      <c r="AA52"/>
    </row>
    <row r="53" spans="1:27" s="7" customFormat="1" ht="12.75">
      <c r="A53" s="460" t="s">
        <v>185</v>
      </c>
      <c r="B53" s="461" t="s">
        <v>267</v>
      </c>
      <c r="C53" s="364" t="s">
        <v>253</v>
      </c>
      <c r="D53" s="365"/>
      <c r="E53" s="364" t="s">
        <v>253</v>
      </c>
      <c r="F53" s="455"/>
      <c r="G53" s="368">
        <v>16254.96</v>
      </c>
      <c r="H53" s="368">
        <v>9030.54</v>
      </c>
      <c r="I53" s="368">
        <v>9030.54</v>
      </c>
      <c r="J53" s="456"/>
      <c r="K53" s="368">
        <v>2</v>
      </c>
      <c r="L53" s="368">
        <v>2</v>
      </c>
      <c r="M53" s="368">
        <v>2</v>
      </c>
      <c r="N53" s="456"/>
      <c r="O53" s="462" t="s">
        <v>253</v>
      </c>
      <c r="P53" s="47"/>
      <c r="Q53" s="457" t="s">
        <v>251</v>
      </c>
      <c r="R53" s="458"/>
      <c r="S53" s="47">
        <v>18335.881719607627</v>
      </c>
      <c r="T53" s="47">
        <v>10916.070374243294</v>
      </c>
      <c r="U53" s="47">
        <v>10481.282415094645</v>
      </c>
      <c r="V53" s="50">
        <f t="shared" si="0"/>
        <v>39733.23450894557</v>
      </c>
      <c r="Y53"/>
      <c r="Z53"/>
      <c r="AA53"/>
    </row>
    <row r="54" spans="1:27" s="7" customFormat="1" ht="12.75">
      <c r="A54" s="460" t="s">
        <v>185</v>
      </c>
      <c r="B54" s="461" t="s">
        <v>267</v>
      </c>
      <c r="C54" s="364" t="s">
        <v>254</v>
      </c>
      <c r="D54" s="365"/>
      <c r="E54" s="364" t="s">
        <v>254</v>
      </c>
      <c r="F54" s="455"/>
      <c r="G54" s="368">
        <v>1312501.01</v>
      </c>
      <c r="H54" s="368">
        <v>1016611.66</v>
      </c>
      <c r="I54" s="368">
        <v>1005204.34</v>
      </c>
      <c r="J54" s="456"/>
      <c r="K54" s="368">
        <v>267</v>
      </c>
      <c r="L54" s="368">
        <v>328</v>
      </c>
      <c r="M54" s="368">
        <v>336</v>
      </c>
      <c r="N54" s="456"/>
      <c r="O54" s="462" t="s">
        <v>254</v>
      </c>
      <c r="P54" s="47"/>
      <c r="Q54" s="457" t="s">
        <v>251</v>
      </c>
      <c r="R54" s="458"/>
      <c r="S54" s="47">
        <v>1480524.3000429128</v>
      </c>
      <c r="T54" s="47">
        <v>1226373.0625566035</v>
      </c>
      <c r="U54" s="47">
        <v>1164320.4462534634</v>
      </c>
      <c r="V54" s="50">
        <f t="shared" si="0"/>
        <v>3871217.80885298</v>
      </c>
      <c r="Y54"/>
      <c r="Z54"/>
      <c r="AA54"/>
    </row>
    <row r="55" spans="1:27" s="7" customFormat="1" ht="12.75">
      <c r="A55" s="460" t="s">
        <v>185</v>
      </c>
      <c r="B55" s="461" t="s">
        <v>267</v>
      </c>
      <c r="C55" s="364" t="s">
        <v>255</v>
      </c>
      <c r="D55" s="365"/>
      <c r="E55" s="364" t="s">
        <v>255</v>
      </c>
      <c r="F55" s="455"/>
      <c r="G55" s="368">
        <v>1492119.91</v>
      </c>
      <c r="H55" s="368">
        <v>1146142.62</v>
      </c>
      <c r="I55" s="368">
        <v>1009389.54</v>
      </c>
      <c r="J55" s="456"/>
      <c r="K55" s="368">
        <v>53</v>
      </c>
      <c r="L55" s="368">
        <v>54</v>
      </c>
      <c r="M55" s="368">
        <v>54</v>
      </c>
      <c r="N55" s="456"/>
      <c r="O55" s="462" t="s">
        <v>252</v>
      </c>
      <c r="P55" s="47"/>
      <c r="Q55" s="457" t="s">
        <v>251</v>
      </c>
      <c r="R55" s="458"/>
      <c r="S55" s="47">
        <v>1683137.5888486698</v>
      </c>
      <c r="T55" s="47">
        <v>1385451.3128605366</v>
      </c>
      <c r="U55" s="47">
        <v>1171546.4230912516</v>
      </c>
      <c r="V55" s="50">
        <f t="shared" si="0"/>
        <v>4240135.324800458</v>
      </c>
      <c r="Y55"/>
      <c r="Z55"/>
      <c r="AA55"/>
    </row>
    <row r="56" spans="1:27" s="7" customFormat="1" ht="12.75">
      <c r="A56" s="460" t="s">
        <v>185</v>
      </c>
      <c r="B56" s="461" t="s">
        <v>268</v>
      </c>
      <c r="C56" s="364" t="s">
        <v>249</v>
      </c>
      <c r="D56" s="365"/>
      <c r="E56" s="364" t="s">
        <v>249</v>
      </c>
      <c r="F56" s="455"/>
      <c r="G56" s="368">
        <v>27395.46</v>
      </c>
      <c r="H56" s="368">
        <v>16726.22</v>
      </c>
      <c r="I56" s="368">
        <v>16079.22</v>
      </c>
      <c r="J56" s="456"/>
      <c r="K56" s="368">
        <v>4</v>
      </c>
      <c r="L56" s="368">
        <v>4</v>
      </c>
      <c r="M56" s="368">
        <v>4</v>
      </c>
      <c r="N56" s="456"/>
      <c r="O56" s="462" t="s">
        <v>250</v>
      </c>
      <c r="P56" s="47"/>
      <c r="Q56" s="457" t="s">
        <v>251</v>
      </c>
      <c r="R56" s="458"/>
      <c r="S56" s="47">
        <v>30902.56230801195</v>
      </c>
      <c r="T56" s="47">
        <v>20218.568835869803</v>
      </c>
      <c r="U56" s="47">
        <v>18662.32205764418</v>
      </c>
      <c r="V56" s="50">
        <f t="shared" si="0"/>
        <v>69783.45320152593</v>
      </c>
      <c r="Y56"/>
      <c r="Z56"/>
      <c r="AA56"/>
    </row>
    <row r="57" spans="1:27" s="7" customFormat="1" ht="12.75">
      <c r="A57" s="460" t="s">
        <v>185</v>
      </c>
      <c r="B57" s="461" t="s">
        <v>268</v>
      </c>
      <c r="C57" s="364" t="s">
        <v>255</v>
      </c>
      <c r="D57" s="365"/>
      <c r="E57" s="364" t="s">
        <v>255</v>
      </c>
      <c r="F57" s="455"/>
      <c r="G57" s="368">
        <v>89348.27</v>
      </c>
      <c r="H57" s="368">
        <v>63282.26</v>
      </c>
      <c r="I57" s="368">
        <v>63282.26</v>
      </c>
      <c r="J57" s="456"/>
      <c r="K57" s="368">
        <v>4</v>
      </c>
      <c r="L57" s="368">
        <v>4</v>
      </c>
      <c r="M57" s="368">
        <v>4</v>
      </c>
      <c r="N57" s="456"/>
      <c r="O57" s="462" t="s">
        <v>252</v>
      </c>
      <c r="P57" s="47"/>
      <c r="Q57" s="457" t="s">
        <v>251</v>
      </c>
      <c r="R57" s="458"/>
      <c r="S57" s="47">
        <v>100786.42522476627</v>
      </c>
      <c r="T57" s="47">
        <v>76495.27089201326</v>
      </c>
      <c r="U57" s="47">
        <v>73448.45811274268</v>
      </c>
      <c r="V57" s="50">
        <f t="shared" si="0"/>
        <v>250730.15422952222</v>
      </c>
      <c r="Y57"/>
      <c r="Z57"/>
      <c r="AA57"/>
    </row>
    <row r="58" spans="1:27" s="7" customFormat="1" ht="12.75">
      <c r="A58" s="460" t="s">
        <v>185</v>
      </c>
      <c r="B58" s="461" t="s">
        <v>269</v>
      </c>
      <c r="C58" s="364" t="s">
        <v>252</v>
      </c>
      <c r="D58" s="365"/>
      <c r="E58" s="364" t="s">
        <v>252</v>
      </c>
      <c r="F58" s="455"/>
      <c r="G58" s="368">
        <v>188994.66</v>
      </c>
      <c r="H58" s="368">
        <v>119676.89</v>
      </c>
      <c r="I58" s="368">
        <v>120094.94</v>
      </c>
      <c r="J58" s="456"/>
      <c r="K58" s="368">
        <v>10</v>
      </c>
      <c r="L58" s="368">
        <v>10</v>
      </c>
      <c r="M58" s="368">
        <v>10</v>
      </c>
      <c r="N58" s="456"/>
      <c r="O58" s="462" t="s">
        <v>252</v>
      </c>
      <c r="P58" s="47"/>
      <c r="Q58" s="457" t="s">
        <v>251</v>
      </c>
      <c r="R58" s="458"/>
      <c r="S58" s="47">
        <v>213189.31153306185</v>
      </c>
      <c r="T58" s="47">
        <v>144664.8100125323</v>
      </c>
      <c r="U58" s="47">
        <v>139388.0081106829</v>
      </c>
      <c r="V58" s="50">
        <f t="shared" si="0"/>
        <v>497242.1296562771</v>
      </c>
      <c r="Y58"/>
      <c r="Z58"/>
      <c r="AA58"/>
    </row>
    <row r="59" spans="1:27" s="7" customFormat="1" ht="12.75">
      <c r="A59" s="460" t="s">
        <v>185</v>
      </c>
      <c r="B59" s="461" t="s">
        <v>269</v>
      </c>
      <c r="C59" s="364" t="s">
        <v>254</v>
      </c>
      <c r="D59" s="365"/>
      <c r="E59" s="364" t="s">
        <v>254</v>
      </c>
      <c r="F59" s="455"/>
      <c r="G59" s="368">
        <v>63997.66</v>
      </c>
      <c r="H59" s="368">
        <v>84110.72</v>
      </c>
      <c r="I59" s="368">
        <v>80181.34</v>
      </c>
      <c r="J59" s="456"/>
      <c r="K59" s="368">
        <v>33</v>
      </c>
      <c r="L59" s="368">
        <v>43</v>
      </c>
      <c r="M59" s="368">
        <v>44</v>
      </c>
      <c r="N59" s="456"/>
      <c r="O59" s="462" t="s">
        <v>254</v>
      </c>
      <c r="P59" s="47"/>
      <c r="Q59" s="457" t="s">
        <v>251</v>
      </c>
      <c r="R59" s="458"/>
      <c r="S59" s="47">
        <v>72190.489800754</v>
      </c>
      <c r="T59" s="47">
        <v>101640.11396623161</v>
      </c>
      <c r="U59" s="47">
        <v>93062.34942325982</v>
      </c>
      <c r="V59" s="50">
        <f t="shared" si="0"/>
        <v>266892.95319024543</v>
      </c>
      <c r="Y59"/>
      <c r="Z59"/>
      <c r="AA59"/>
    </row>
    <row r="60" spans="1:27" s="7" customFormat="1" ht="12.75">
      <c r="A60" s="460" t="s">
        <v>185</v>
      </c>
      <c r="B60" s="461" t="s">
        <v>269</v>
      </c>
      <c r="C60" s="364" t="s">
        <v>255</v>
      </c>
      <c r="D60" s="365"/>
      <c r="E60" s="364" t="s">
        <v>255</v>
      </c>
      <c r="F60" s="455"/>
      <c r="G60" s="368">
        <v>1595440.7</v>
      </c>
      <c r="H60" s="368">
        <v>1241361.59</v>
      </c>
      <c r="I60" s="368">
        <v>1064983.02</v>
      </c>
      <c r="J60" s="456"/>
      <c r="K60" s="368">
        <v>57</v>
      </c>
      <c r="L60" s="368">
        <v>57</v>
      </c>
      <c r="M60" s="368">
        <v>56</v>
      </c>
      <c r="N60" s="456"/>
      <c r="O60" s="462" t="s">
        <v>252</v>
      </c>
      <c r="P60" s="47"/>
      <c r="Q60" s="457" t="s">
        <v>251</v>
      </c>
      <c r="R60" s="458"/>
      <c r="S60" s="47">
        <v>1799685.263196464</v>
      </c>
      <c r="T60" s="47">
        <v>1500551.514784559</v>
      </c>
      <c r="U60" s="47">
        <v>1236070.9104771572</v>
      </c>
      <c r="V60" s="50">
        <f t="shared" si="0"/>
        <v>4536307.68845818</v>
      </c>
      <c r="Y60"/>
      <c r="Z60"/>
      <c r="AA60"/>
    </row>
    <row r="61" spans="1:27" s="7" customFormat="1" ht="12.75">
      <c r="A61" s="460" t="s">
        <v>185</v>
      </c>
      <c r="B61" s="461" t="s">
        <v>270</v>
      </c>
      <c r="C61" s="364" t="s">
        <v>249</v>
      </c>
      <c r="D61" s="365"/>
      <c r="E61" s="364" t="s">
        <v>249</v>
      </c>
      <c r="F61" s="455"/>
      <c r="G61" s="368">
        <v>11034.95</v>
      </c>
      <c r="H61" s="368">
        <v>10264.88</v>
      </c>
      <c r="I61" s="368">
        <v>10264.88</v>
      </c>
      <c r="J61" s="456"/>
      <c r="K61" s="368">
        <v>2</v>
      </c>
      <c r="L61" s="368">
        <v>2</v>
      </c>
      <c r="M61" s="368">
        <v>2</v>
      </c>
      <c r="N61" s="456"/>
      <c r="O61" s="462" t="s">
        <v>250</v>
      </c>
      <c r="P61" s="47"/>
      <c r="Q61" s="457" t="s">
        <v>251</v>
      </c>
      <c r="R61" s="458"/>
      <c r="S61" s="47">
        <v>12447.618325839263</v>
      </c>
      <c r="T61" s="47">
        <v>12408.13422709633</v>
      </c>
      <c r="U61" s="47">
        <v>11913.917244932938</v>
      </c>
      <c r="V61" s="50">
        <f t="shared" si="0"/>
        <v>36769.669797868526</v>
      </c>
      <c r="Y61"/>
      <c r="Z61"/>
      <c r="AA61"/>
    </row>
    <row r="62" spans="1:27" s="7" customFormat="1" ht="12.75">
      <c r="A62" s="460" t="s">
        <v>185</v>
      </c>
      <c r="B62" s="461" t="s">
        <v>270</v>
      </c>
      <c r="C62" s="364" t="s">
        <v>252</v>
      </c>
      <c r="D62" s="365"/>
      <c r="E62" s="364" t="s">
        <v>252</v>
      </c>
      <c r="F62" s="455"/>
      <c r="G62" s="368">
        <v>378736.93</v>
      </c>
      <c r="H62" s="368">
        <v>221267.08</v>
      </c>
      <c r="I62" s="368">
        <v>221267.08</v>
      </c>
      <c r="J62" s="456"/>
      <c r="K62" s="368">
        <v>18</v>
      </c>
      <c r="L62" s="368">
        <v>18</v>
      </c>
      <c r="M62" s="368">
        <v>18</v>
      </c>
      <c r="N62" s="456"/>
      <c r="O62" s="462" t="s">
        <v>252</v>
      </c>
      <c r="P62" s="47"/>
      <c r="Q62" s="457" t="s">
        <v>251</v>
      </c>
      <c r="R62" s="458"/>
      <c r="S62" s="47">
        <v>427221.9403386605</v>
      </c>
      <c r="T62" s="47">
        <v>267466.50995215354</v>
      </c>
      <c r="U62" s="47">
        <v>256813.29739343823</v>
      </c>
      <c r="V62" s="50">
        <f t="shared" si="0"/>
        <v>951501.7476842522</v>
      </c>
      <c r="Y62"/>
      <c r="Z62"/>
      <c r="AA62"/>
    </row>
    <row r="63" spans="1:27" s="7" customFormat="1" ht="12.75">
      <c r="A63" s="460" t="s">
        <v>185</v>
      </c>
      <c r="B63" s="461" t="s">
        <v>270</v>
      </c>
      <c r="C63" s="364" t="s">
        <v>254</v>
      </c>
      <c r="D63" s="365"/>
      <c r="E63" s="364" t="s">
        <v>254</v>
      </c>
      <c r="F63" s="455"/>
      <c r="G63" s="368">
        <v>500971.29</v>
      </c>
      <c r="H63" s="368">
        <v>452959.78</v>
      </c>
      <c r="I63" s="368">
        <v>454776.04</v>
      </c>
      <c r="J63" s="456"/>
      <c r="K63" s="368">
        <v>179</v>
      </c>
      <c r="L63" s="368">
        <v>230</v>
      </c>
      <c r="M63" s="368">
        <v>253</v>
      </c>
      <c r="N63" s="456"/>
      <c r="O63" s="462" t="s">
        <v>254</v>
      </c>
      <c r="P63" s="47"/>
      <c r="Q63" s="457" t="s">
        <v>251</v>
      </c>
      <c r="R63" s="458"/>
      <c r="S63" s="47">
        <v>565104.4554006439</v>
      </c>
      <c r="T63" s="47">
        <v>544198.0215492417</v>
      </c>
      <c r="U63" s="47">
        <v>525659.9775786079</v>
      </c>
      <c r="V63" s="50">
        <f t="shared" si="0"/>
        <v>1634962.4545284933</v>
      </c>
      <c r="Y63"/>
      <c r="Z63"/>
      <c r="AA63"/>
    </row>
    <row r="64" spans="1:27" s="7" customFormat="1" ht="12.75">
      <c r="A64" s="460" t="s">
        <v>185</v>
      </c>
      <c r="B64" s="461" t="s">
        <v>270</v>
      </c>
      <c r="C64" s="364" t="s">
        <v>255</v>
      </c>
      <c r="D64" s="365"/>
      <c r="E64" s="364" t="s">
        <v>255</v>
      </c>
      <c r="F64" s="455"/>
      <c r="G64" s="368">
        <v>2276221.72</v>
      </c>
      <c r="H64" s="368">
        <v>2026879.53</v>
      </c>
      <c r="I64" s="368">
        <v>1555059.6</v>
      </c>
      <c r="J64" s="456"/>
      <c r="K64" s="368">
        <v>72</v>
      </c>
      <c r="L64" s="368">
        <v>72</v>
      </c>
      <c r="M64" s="368">
        <v>72</v>
      </c>
      <c r="N64" s="456"/>
      <c r="O64" s="462" t="s">
        <v>252</v>
      </c>
      <c r="P64" s="47"/>
      <c r="Q64" s="457" t="s">
        <v>251</v>
      </c>
      <c r="R64" s="458"/>
      <c r="S64" s="47">
        <v>2567618.2670103055</v>
      </c>
      <c r="T64" s="47">
        <v>2450081.5665057874</v>
      </c>
      <c r="U64" s="47">
        <v>1804877.54219616</v>
      </c>
      <c r="V64" s="50">
        <f t="shared" si="0"/>
        <v>6822577.375712253</v>
      </c>
      <c r="Y64"/>
      <c r="Z64"/>
      <c r="AA64"/>
    </row>
    <row r="65" spans="1:27" s="7" customFormat="1" ht="12.75">
      <c r="A65" s="460" t="s">
        <v>185</v>
      </c>
      <c r="B65" s="461" t="s">
        <v>271</v>
      </c>
      <c r="C65" s="364" t="s">
        <v>249</v>
      </c>
      <c r="D65" s="365"/>
      <c r="E65" s="364" t="s">
        <v>249</v>
      </c>
      <c r="F65" s="455"/>
      <c r="G65" s="368">
        <v>17588.14</v>
      </c>
      <c r="H65" s="368">
        <v>11368.74</v>
      </c>
      <c r="I65" s="368">
        <v>10721.74</v>
      </c>
      <c r="J65" s="456"/>
      <c r="K65" s="368">
        <v>2</v>
      </c>
      <c r="L65" s="368">
        <v>2</v>
      </c>
      <c r="M65" s="368">
        <v>2</v>
      </c>
      <c r="N65" s="456"/>
      <c r="O65" s="462" t="s">
        <v>250</v>
      </c>
      <c r="P65" s="47"/>
      <c r="Q65" s="457" t="s">
        <v>251</v>
      </c>
      <c r="R65" s="458"/>
      <c r="S65" s="47">
        <v>19839.732285277827</v>
      </c>
      <c r="T65" s="47">
        <v>13742.474526049902</v>
      </c>
      <c r="U65" s="47">
        <v>12444.171103966855</v>
      </c>
      <c r="V65" s="50">
        <f t="shared" si="0"/>
        <v>46026.37791529458</v>
      </c>
      <c r="Y65"/>
      <c r="Z65"/>
      <c r="AA65"/>
    </row>
    <row r="66" spans="1:27" s="7" customFormat="1" ht="12.75">
      <c r="A66" s="460" t="s">
        <v>185</v>
      </c>
      <c r="B66" s="461" t="s">
        <v>271</v>
      </c>
      <c r="C66" s="364" t="s">
        <v>252</v>
      </c>
      <c r="D66" s="365"/>
      <c r="E66" s="364" t="s">
        <v>252</v>
      </c>
      <c r="F66" s="455"/>
      <c r="G66" s="368">
        <v>233047.1</v>
      </c>
      <c r="H66" s="368">
        <v>133643.95</v>
      </c>
      <c r="I66" s="368">
        <v>133839.64</v>
      </c>
      <c r="J66" s="456"/>
      <c r="K66" s="368">
        <v>12</v>
      </c>
      <c r="L66" s="368">
        <v>12</v>
      </c>
      <c r="M66" s="368">
        <v>12</v>
      </c>
      <c r="N66" s="456"/>
      <c r="O66" s="462" t="s">
        <v>252</v>
      </c>
      <c r="P66" s="47"/>
      <c r="Q66" s="457" t="s">
        <v>251</v>
      </c>
      <c r="R66" s="458"/>
      <c r="S66" s="47">
        <v>262881.2412148397</v>
      </c>
      <c r="T66" s="47">
        <v>161548.12041050172</v>
      </c>
      <c r="U66" s="47">
        <v>155340.77310710077</v>
      </c>
      <c r="V66" s="50">
        <f t="shared" si="0"/>
        <v>579770.1347324422</v>
      </c>
      <c r="Y66"/>
      <c r="Z66"/>
      <c r="AA66"/>
    </row>
    <row r="67" spans="1:27" s="7" customFormat="1" ht="12.75">
      <c r="A67" s="460" t="s">
        <v>185</v>
      </c>
      <c r="B67" s="461" t="s">
        <v>271</v>
      </c>
      <c r="C67" s="364" t="s">
        <v>254</v>
      </c>
      <c r="D67" s="365"/>
      <c r="E67" s="364" t="s">
        <v>254</v>
      </c>
      <c r="F67" s="455"/>
      <c r="G67" s="368">
        <v>156157.7</v>
      </c>
      <c r="H67" s="368">
        <v>150238.81</v>
      </c>
      <c r="I67" s="368">
        <v>145725.45</v>
      </c>
      <c r="J67" s="456"/>
      <c r="K67" s="368">
        <v>48</v>
      </c>
      <c r="L67" s="368">
        <v>69</v>
      </c>
      <c r="M67" s="368">
        <v>71</v>
      </c>
      <c r="N67" s="456"/>
      <c r="O67" s="462" t="s">
        <v>254</v>
      </c>
      <c r="P67" s="47"/>
      <c r="Q67" s="457" t="s">
        <v>251</v>
      </c>
      <c r="R67" s="458"/>
      <c r="S67" s="47">
        <v>176148.64120280652</v>
      </c>
      <c r="T67" s="47">
        <v>180641.83309740853</v>
      </c>
      <c r="U67" s="47">
        <v>168561.4528555308</v>
      </c>
      <c r="V67" s="50">
        <f t="shared" si="0"/>
        <v>525351.9271557458</v>
      </c>
      <c r="Y67"/>
      <c r="Z67"/>
      <c r="AA67"/>
    </row>
    <row r="68" spans="1:27" s="7" customFormat="1" ht="12.75">
      <c r="A68" s="460" t="s">
        <v>185</v>
      </c>
      <c r="B68" s="461" t="s">
        <v>271</v>
      </c>
      <c r="C68" s="364" t="s">
        <v>255</v>
      </c>
      <c r="D68" s="365"/>
      <c r="E68" s="364" t="s">
        <v>255</v>
      </c>
      <c r="F68" s="455"/>
      <c r="G68" s="368">
        <v>2213121.66</v>
      </c>
      <c r="H68" s="368">
        <v>2061360.82</v>
      </c>
      <c r="I68" s="368">
        <v>1536333.27</v>
      </c>
      <c r="J68" s="456"/>
      <c r="K68" s="368">
        <v>70</v>
      </c>
      <c r="L68" s="368">
        <v>70</v>
      </c>
      <c r="M68" s="368">
        <v>70</v>
      </c>
      <c r="N68" s="456"/>
      <c r="O68" s="462" t="s">
        <v>252</v>
      </c>
      <c r="P68" s="47"/>
      <c r="Q68" s="457" t="s">
        <v>251</v>
      </c>
      <c r="R68" s="458"/>
      <c r="S68" s="47">
        <v>2496440.285848854</v>
      </c>
      <c r="T68" s="47">
        <v>2491762.372773706</v>
      </c>
      <c r="U68" s="47">
        <v>1783142.855972716</v>
      </c>
      <c r="V68" s="50">
        <f t="shared" si="0"/>
        <v>6771345.514595276</v>
      </c>
      <c r="Y68"/>
      <c r="Z68"/>
      <c r="AA68"/>
    </row>
    <row r="69" spans="1:27" s="7" customFormat="1" ht="22.5">
      <c r="A69" s="460" t="s">
        <v>185</v>
      </c>
      <c r="B69" s="461" t="s">
        <v>272</v>
      </c>
      <c r="C69" s="364" t="s">
        <v>249</v>
      </c>
      <c r="D69" s="365"/>
      <c r="E69" s="364" t="s">
        <v>249</v>
      </c>
      <c r="F69" s="455"/>
      <c r="G69" s="368">
        <v>280212.39</v>
      </c>
      <c r="H69" s="368">
        <v>260601.24</v>
      </c>
      <c r="I69" s="368">
        <v>261623.55</v>
      </c>
      <c r="J69" s="456"/>
      <c r="K69" s="368">
        <v>56</v>
      </c>
      <c r="L69" s="368">
        <v>56</v>
      </c>
      <c r="M69" s="368">
        <v>58</v>
      </c>
      <c r="N69" s="456"/>
      <c r="O69" s="462" t="s">
        <v>250</v>
      </c>
      <c r="P69" s="47"/>
      <c r="Q69" s="457" t="s">
        <v>273</v>
      </c>
      <c r="R69" s="458"/>
      <c r="S69" s="47">
        <v>316084.5206268464</v>
      </c>
      <c r="T69" s="47">
        <v>315013.4405533962</v>
      </c>
      <c r="U69" s="47">
        <v>303652.9724678296</v>
      </c>
      <c r="V69" s="50">
        <f t="shared" si="0"/>
        <v>934750.9336480722</v>
      </c>
      <c r="Y69"/>
      <c r="Z69"/>
      <c r="AA69"/>
    </row>
    <row r="70" spans="1:27" s="7" customFormat="1" ht="22.5">
      <c r="A70" s="460" t="s">
        <v>185</v>
      </c>
      <c r="B70" s="461" t="s">
        <v>272</v>
      </c>
      <c r="C70" s="364" t="s">
        <v>252</v>
      </c>
      <c r="D70" s="365"/>
      <c r="E70" s="364" t="s">
        <v>252</v>
      </c>
      <c r="F70" s="455"/>
      <c r="G70" s="368">
        <v>238980.28</v>
      </c>
      <c r="H70" s="368">
        <v>152587.02</v>
      </c>
      <c r="I70" s="368">
        <v>152587.02</v>
      </c>
      <c r="J70" s="456"/>
      <c r="K70" s="368">
        <v>16</v>
      </c>
      <c r="L70" s="368">
        <v>16</v>
      </c>
      <c r="M70" s="368">
        <v>16</v>
      </c>
      <c r="N70" s="456"/>
      <c r="O70" s="462" t="s">
        <v>252</v>
      </c>
      <c r="P70" s="47"/>
      <c r="Q70" s="457" t="s">
        <v>273</v>
      </c>
      <c r="R70" s="458"/>
      <c r="S70" s="47">
        <v>269573.972953407</v>
      </c>
      <c r="T70" s="47">
        <v>184446.4061413901</v>
      </c>
      <c r="U70" s="47">
        <v>177099.89098079345</v>
      </c>
      <c r="V70" s="50">
        <f t="shared" si="0"/>
        <v>631120.2700755906</v>
      </c>
      <c r="Y70"/>
      <c r="Z70"/>
      <c r="AA70"/>
    </row>
    <row r="71" spans="1:27" s="7" customFormat="1" ht="22.5">
      <c r="A71" s="460" t="s">
        <v>185</v>
      </c>
      <c r="B71" s="461" t="s">
        <v>272</v>
      </c>
      <c r="C71" s="364" t="s">
        <v>253</v>
      </c>
      <c r="D71" s="365"/>
      <c r="E71" s="364" t="s">
        <v>253</v>
      </c>
      <c r="F71" s="455"/>
      <c r="G71" s="368">
        <v>226702</v>
      </c>
      <c r="H71" s="368">
        <v>138386.28</v>
      </c>
      <c r="I71" s="368">
        <v>138386.28</v>
      </c>
      <c r="J71" s="456"/>
      <c r="K71" s="368">
        <v>8</v>
      </c>
      <c r="L71" s="368">
        <v>8</v>
      </c>
      <c r="M71" s="368">
        <v>8</v>
      </c>
      <c r="N71" s="456"/>
      <c r="O71" s="462" t="s">
        <v>253</v>
      </c>
      <c r="P71" s="47"/>
      <c r="Q71" s="457" t="s">
        <v>273</v>
      </c>
      <c r="R71" s="458"/>
      <c r="S71" s="47">
        <v>255723.85644741592</v>
      </c>
      <c r="T71" s="47">
        <v>167280.62455952103</v>
      </c>
      <c r="U71" s="47">
        <v>160617.82385708534</v>
      </c>
      <c r="V71" s="50">
        <f t="shared" si="0"/>
        <v>583622.3048640223</v>
      </c>
      <c r="Y71"/>
      <c r="Z71"/>
      <c r="AA71"/>
    </row>
    <row r="72" spans="1:27" s="7" customFormat="1" ht="22.5">
      <c r="A72" s="460" t="s">
        <v>185</v>
      </c>
      <c r="B72" s="461" t="s">
        <v>272</v>
      </c>
      <c r="C72" s="364" t="s">
        <v>255</v>
      </c>
      <c r="D72" s="365"/>
      <c r="E72" s="364" t="s">
        <v>255</v>
      </c>
      <c r="F72" s="455"/>
      <c r="G72" s="368">
        <v>28705.64</v>
      </c>
      <c r="H72" s="368">
        <v>26014.44</v>
      </c>
      <c r="I72" s="368">
        <v>26014.44</v>
      </c>
      <c r="J72" s="456"/>
      <c r="K72" s="368">
        <v>2</v>
      </c>
      <c r="L72" s="368">
        <v>2</v>
      </c>
      <c r="M72" s="368">
        <v>2</v>
      </c>
      <c r="N72" s="456"/>
      <c r="O72" s="462" t="s">
        <v>252</v>
      </c>
      <c r="P72" s="47"/>
      <c r="Q72" s="457" t="s">
        <v>273</v>
      </c>
      <c r="R72" s="458"/>
      <c r="S72" s="47">
        <v>32380.468467817664</v>
      </c>
      <c r="T72" s="47">
        <v>31446.121470756978</v>
      </c>
      <c r="U72" s="47">
        <v>30193.61992865706</v>
      </c>
      <c r="V72" s="50">
        <f t="shared" si="0"/>
        <v>94020.20986723171</v>
      </c>
      <c r="Y72"/>
      <c r="Z72"/>
      <c r="AA72"/>
    </row>
    <row r="73" spans="1:27" s="7" customFormat="1" ht="22.5">
      <c r="A73" s="460" t="s">
        <v>185</v>
      </c>
      <c r="B73" s="461" t="s">
        <v>274</v>
      </c>
      <c r="C73" s="364" t="s">
        <v>252</v>
      </c>
      <c r="D73" s="365"/>
      <c r="E73" s="364" t="s">
        <v>252</v>
      </c>
      <c r="F73" s="455"/>
      <c r="G73" s="368">
        <v>66123.71</v>
      </c>
      <c r="H73" s="368">
        <v>37547.4</v>
      </c>
      <c r="I73" s="368">
        <v>37547.4</v>
      </c>
      <c r="J73" s="456"/>
      <c r="K73" s="368">
        <v>4</v>
      </c>
      <c r="L73" s="368">
        <v>4</v>
      </c>
      <c r="M73" s="368">
        <v>4</v>
      </c>
      <c r="N73" s="456"/>
      <c r="O73" s="462" t="s">
        <v>252</v>
      </c>
      <c r="P73" s="47"/>
      <c r="Q73" s="457" t="s">
        <v>273</v>
      </c>
      <c r="R73" s="458"/>
      <c r="S73" s="47">
        <v>74588.7117176318</v>
      </c>
      <c r="T73" s="47">
        <v>45387.10428942928</v>
      </c>
      <c r="U73" s="47">
        <v>43579.33228273444</v>
      </c>
      <c r="V73" s="50">
        <f t="shared" si="0"/>
        <v>163555.1482897955</v>
      </c>
      <c r="Y73"/>
      <c r="Z73"/>
      <c r="AA73"/>
    </row>
    <row r="74" spans="1:27" s="7" customFormat="1" ht="22.5">
      <c r="A74" s="460" t="s">
        <v>185</v>
      </c>
      <c r="B74" s="461" t="s">
        <v>274</v>
      </c>
      <c r="C74" s="364" t="s">
        <v>254</v>
      </c>
      <c r="D74" s="365"/>
      <c r="E74" s="364" t="s">
        <v>254</v>
      </c>
      <c r="F74" s="455"/>
      <c r="G74" s="368">
        <v>654217.4</v>
      </c>
      <c r="H74" s="368">
        <v>464234.92</v>
      </c>
      <c r="I74" s="368">
        <v>461256.1</v>
      </c>
      <c r="J74" s="456"/>
      <c r="K74" s="368">
        <v>125</v>
      </c>
      <c r="L74" s="368">
        <v>153</v>
      </c>
      <c r="M74" s="368">
        <v>154</v>
      </c>
      <c r="N74" s="456"/>
      <c r="O74" s="462" t="s">
        <v>254</v>
      </c>
      <c r="P74" s="47"/>
      <c r="Q74" s="457" t="s">
        <v>273</v>
      </c>
      <c r="R74" s="458"/>
      <c r="S74" s="47">
        <v>737968.7717047124</v>
      </c>
      <c r="T74" s="47">
        <v>560688.799990913</v>
      </c>
      <c r="U74" s="47">
        <v>535356.1857635464</v>
      </c>
      <c r="V74" s="50">
        <f t="shared" si="0"/>
        <v>1834013.7574591716</v>
      </c>
      <c r="Y74"/>
      <c r="Z74"/>
      <c r="AA74"/>
    </row>
    <row r="75" spans="1:27" s="7" customFormat="1" ht="22.5">
      <c r="A75" s="460" t="s">
        <v>185</v>
      </c>
      <c r="B75" s="461" t="s">
        <v>274</v>
      </c>
      <c r="C75" s="364" t="s">
        <v>255</v>
      </c>
      <c r="D75" s="365"/>
      <c r="E75" s="364" t="s">
        <v>255</v>
      </c>
      <c r="F75" s="455"/>
      <c r="G75" s="368">
        <v>473718.24</v>
      </c>
      <c r="H75" s="368">
        <v>338694.52</v>
      </c>
      <c r="I75" s="368">
        <v>310391</v>
      </c>
      <c r="J75" s="456"/>
      <c r="K75" s="368">
        <v>16</v>
      </c>
      <c r="L75" s="368">
        <v>16</v>
      </c>
      <c r="M75" s="368">
        <v>16</v>
      </c>
      <c r="N75" s="456"/>
      <c r="O75" s="462" t="s">
        <v>252</v>
      </c>
      <c r="P75" s="47"/>
      <c r="Q75" s="457" t="s">
        <v>273</v>
      </c>
      <c r="R75" s="458"/>
      <c r="S75" s="47">
        <v>534362.534085639</v>
      </c>
      <c r="T75" s="47">
        <v>409412.19635708974</v>
      </c>
      <c r="U75" s="47">
        <v>360254.8385925583</v>
      </c>
      <c r="V75" s="50">
        <f t="shared" si="0"/>
        <v>1304029.569035287</v>
      </c>
      <c r="Y75"/>
      <c r="Z75"/>
      <c r="AA75"/>
    </row>
    <row r="76" spans="1:27" s="7" customFormat="1" ht="22.5">
      <c r="A76" s="460" t="s">
        <v>185</v>
      </c>
      <c r="B76" s="461" t="s">
        <v>275</v>
      </c>
      <c r="C76" s="364" t="s">
        <v>252</v>
      </c>
      <c r="D76" s="365"/>
      <c r="E76" s="364" t="s">
        <v>252</v>
      </c>
      <c r="F76" s="455"/>
      <c r="G76" s="368">
        <v>47463.1</v>
      </c>
      <c r="H76" s="368">
        <v>26798.16</v>
      </c>
      <c r="I76" s="368">
        <v>26993.85</v>
      </c>
      <c r="J76" s="456"/>
      <c r="K76" s="368">
        <v>2</v>
      </c>
      <c r="L76" s="368">
        <v>2</v>
      </c>
      <c r="M76" s="368">
        <v>2</v>
      </c>
      <c r="N76" s="456"/>
      <c r="O76" s="462" t="s">
        <v>252</v>
      </c>
      <c r="P76" s="47"/>
      <c r="Q76" s="457" t="s">
        <v>273</v>
      </c>
      <c r="R76" s="458"/>
      <c r="S76" s="47">
        <v>53539.214347245936</v>
      </c>
      <c r="T76" s="47">
        <v>32393.478181839808</v>
      </c>
      <c r="U76" s="47">
        <v>31330.370644579674</v>
      </c>
      <c r="V76" s="50">
        <f t="shared" si="0"/>
        <v>117263.06317366542</v>
      </c>
      <c r="Y76"/>
      <c r="Z76"/>
      <c r="AA76"/>
    </row>
    <row r="77" spans="1:27" s="7" customFormat="1" ht="22.5">
      <c r="A77" s="460" t="s">
        <v>185</v>
      </c>
      <c r="B77" s="461" t="s">
        <v>275</v>
      </c>
      <c r="C77" s="364" t="s">
        <v>254</v>
      </c>
      <c r="D77" s="365"/>
      <c r="E77" s="364" t="s">
        <v>254</v>
      </c>
      <c r="F77" s="455"/>
      <c r="G77" s="368">
        <v>788782.31</v>
      </c>
      <c r="H77" s="368">
        <v>539975.44</v>
      </c>
      <c r="I77" s="368">
        <v>546868.98</v>
      </c>
      <c r="J77" s="456"/>
      <c r="K77" s="368">
        <v>176</v>
      </c>
      <c r="L77" s="368">
        <v>199</v>
      </c>
      <c r="M77" s="368">
        <v>203</v>
      </c>
      <c r="N77" s="456"/>
      <c r="O77" s="462" t="s">
        <v>254</v>
      </c>
      <c r="P77" s="47"/>
      <c r="Q77" s="457" t="s">
        <v>273</v>
      </c>
      <c r="R77" s="458"/>
      <c r="S77" s="47">
        <v>889760.364755058</v>
      </c>
      <c r="T77" s="47">
        <v>650484.5012150345</v>
      </c>
      <c r="U77" s="47">
        <v>633838.7171058493</v>
      </c>
      <c r="V77" s="50">
        <f aca="true" t="shared" si="1" ref="V77:V140">+S77+T77+U77</f>
        <v>2174083.5830759415</v>
      </c>
      <c r="Y77"/>
      <c r="Z77"/>
      <c r="AA77"/>
    </row>
    <row r="78" spans="1:27" s="7" customFormat="1" ht="22.5">
      <c r="A78" s="460" t="s">
        <v>185</v>
      </c>
      <c r="B78" s="461" t="s">
        <v>275</v>
      </c>
      <c r="C78" s="364" t="s">
        <v>255</v>
      </c>
      <c r="D78" s="365"/>
      <c r="E78" s="364" t="s">
        <v>255</v>
      </c>
      <c r="F78" s="455"/>
      <c r="G78" s="368">
        <v>694655.36</v>
      </c>
      <c r="H78" s="368">
        <v>518004.73</v>
      </c>
      <c r="I78" s="368">
        <v>458250.08</v>
      </c>
      <c r="J78" s="456"/>
      <c r="K78" s="368">
        <v>24</v>
      </c>
      <c r="L78" s="368">
        <v>24</v>
      </c>
      <c r="M78" s="368">
        <v>24</v>
      </c>
      <c r="N78" s="456"/>
      <c r="O78" s="462" t="s">
        <v>252</v>
      </c>
      <c r="P78" s="47"/>
      <c r="Q78" s="457" t="s">
        <v>273</v>
      </c>
      <c r="R78" s="458"/>
      <c r="S78" s="47">
        <v>783583.5041643569</v>
      </c>
      <c r="T78" s="47">
        <v>626161.4573293398</v>
      </c>
      <c r="U78" s="47">
        <v>531867.2532561412</v>
      </c>
      <c r="V78" s="50">
        <f t="shared" si="1"/>
        <v>1941612.2147498378</v>
      </c>
      <c r="Y78"/>
      <c r="Z78"/>
      <c r="AA78"/>
    </row>
    <row r="79" spans="1:27" s="7" customFormat="1" ht="22.5">
      <c r="A79" s="460" t="s">
        <v>185</v>
      </c>
      <c r="B79" s="461" t="s">
        <v>276</v>
      </c>
      <c r="C79" s="364" t="s">
        <v>249</v>
      </c>
      <c r="D79" s="365"/>
      <c r="E79" s="364" t="s">
        <v>249</v>
      </c>
      <c r="F79" s="455"/>
      <c r="G79" s="368">
        <v>18279.2</v>
      </c>
      <c r="H79" s="368">
        <v>11077.28</v>
      </c>
      <c r="I79" s="368">
        <v>11077.28</v>
      </c>
      <c r="J79" s="456"/>
      <c r="K79" s="368">
        <v>2</v>
      </c>
      <c r="L79" s="368">
        <v>2</v>
      </c>
      <c r="M79" s="368">
        <v>2</v>
      </c>
      <c r="N79" s="456"/>
      <c r="O79" s="462" t="s">
        <v>250</v>
      </c>
      <c r="P79" s="47"/>
      <c r="Q79" s="457" t="s">
        <v>273</v>
      </c>
      <c r="R79" s="458"/>
      <c r="S79" s="47">
        <v>20619.26015991745</v>
      </c>
      <c r="T79" s="47">
        <v>13390.159174888517</v>
      </c>
      <c r="U79" s="47">
        <v>12856.828060235557</v>
      </c>
      <c r="V79" s="50">
        <f t="shared" si="1"/>
        <v>46866.24739504152</v>
      </c>
      <c r="Y79"/>
      <c r="Z79"/>
      <c r="AA79"/>
    </row>
    <row r="80" spans="1:27" s="7" customFormat="1" ht="22.5">
      <c r="A80" s="460" t="s">
        <v>185</v>
      </c>
      <c r="B80" s="461" t="s">
        <v>276</v>
      </c>
      <c r="C80" s="364" t="s">
        <v>254</v>
      </c>
      <c r="D80" s="365"/>
      <c r="E80" s="364" t="s">
        <v>254</v>
      </c>
      <c r="F80" s="455"/>
      <c r="G80" s="368">
        <v>104731.47</v>
      </c>
      <c r="H80" s="368">
        <v>117187.56</v>
      </c>
      <c r="I80" s="368">
        <v>113079.8</v>
      </c>
      <c r="J80" s="456"/>
      <c r="K80" s="368">
        <v>40</v>
      </c>
      <c r="L80" s="368">
        <v>58</v>
      </c>
      <c r="M80" s="368">
        <v>60</v>
      </c>
      <c r="N80" s="456"/>
      <c r="O80" s="462" t="s">
        <v>254</v>
      </c>
      <c r="P80" s="47"/>
      <c r="Q80" s="457" t="s">
        <v>273</v>
      </c>
      <c r="R80" s="458"/>
      <c r="S80" s="47">
        <v>118138.94628105112</v>
      </c>
      <c r="T80" s="47">
        <v>141408.77599004094</v>
      </c>
      <c r="U80" s="47">
        <v>131245.89661774592</v>
      </c>
      <c r="V80" s="50">
        <f t="shared" si="1"/>
        <v>390793.618888838</v>
      </c>
      <c r="Y80"/>
      <c r="Z80"/>
      <c r="AA80"/>
    </row>
    <row r="81" spans="1:27" s="7" customFormat="1" ht="22.5">
      <c r="A81" s="460" t="s">
        <v>185</v>
      </c>
      <c r="B81" s="461" t="s">
        <v>276</v>
      </c>
      <c r="C81" s="364" t="s">
        <v>255</v>
      </c>
      <c r="D81" s="365"/>
      <c r="E81" s="364" t="s">
        <v>255</v>
      </c>
      <c r="F81" s="455"/>
      <c r="G81" s="368">
        <v>693705.34</v>
      </c>
      <c r="H81" s="368">
        <v>553385.92</v>
      </c>
      <c r="I81" s="368">
        <v>458416.2</v>
      </c>
      <c r="J81" s="456"/>
      <c r="K81" s="368">
        <v>24</v>
      </c>
      <c r="L81" s="368">
        <v>24</v>
      </c>
      <c r="M81" s="368">
        <v>24</v>
      </c>
      <c r="N81" s="456"/>
      <c r="O81" s="462" t="s">
        <v>252</v>
      </c>
      <c r="P81" s="47"/>
      <c r="Q81" s="457" t="s">
        <v>273</v>
      </c>
      <c r="R81" s="458"/>
      <c r="S81" s="47">
        <v>782511.864840036</v>
      </c>
      <c r="T81" s="47">
        <v>668930.0580956808</v>
      </c>
      <c r="U81" s="47">
        <v>532060.0601796248</v>
      </c>
      <c r="V81" s="50">
        <f t="shared" si="1"/>
        <v>1983501.9831153415</v>
      </c>
      <c r="Y81"/>
      <c r="Z81"/>
      <c r="AA81"/>
    </row>
    <row r="82" spans="1:27" s="7" customFormat="1" ht="22.5">
      <c r="A82" s="460" t="s">
        <v>185</v>
      </c>
      <c r="B82" s="461" t="s">
        <v>277</v>
      </c>
      <c r="C82" s="364" t="s">
        <v>249</v>
      </c>
      <c r="D82" s="365"/>
      <c r="E82" s="364" t="s">
        <v>249</v>
      </c>
      <c r="F82" s="455"/>
      <c r="G82" s="368">
        <v>15028.28</v>
      </c>
      <c r="H82" s="368">
        <v>9850.24</v>
      </c>
      <c r="I82" s="368">
        <v>9203.24</v>
      </c>
      <c r="J82" s="456"/>
      <c r="K82" s="368">
        <v>2</v>
      </c>
      <c r="L82" s="368">
        <v>2</v>
      </c>
      <c r="M82" s="368">
        <v>2</v>
      </c>
      <c r="N82" s="456"/>
      <c r="O82" s="462" t="s">
        <v>250</v>
      </c>
      <c r="P82" s="47"/>
      <c r="Q82" s="457" t="s">
        <v>273</v>
      </c>
      <c r="R82" s="458"/>
      <c r="S82" s="47">
        <v>16952.165033266458</v>
      </c>
      <c r="T82" s="47">
        <v>11906.919524545183</v>
      </c>
      <c r="U82" s="47">
        <v>10681.726405496862</v>
      </c>
      <c r="V82" s="50">
        <f t="shared" si="1"/>
        <v>39540.810963308504</v>
      </c>
      <c r="Y82"/>
      <c r="Z82"/>
      <c r="AA82"/>
    </row>
    <row r="83" spans="1:27" s="7" customFormat="1" ht="22.5">
      <c r="A83" s="460" t="s">
        <v>185</v>
      </c>
      <c r="B83" s="461" t="s">
        <v>277</v>
      </c>
      <c r="C83" s="364" t="s">
        <v>252</v>
      </c>
      <c r="D83" s="365"/>
      <c r="E83" s="364" t="s">
        <v>252</v>
      </c>
      <c r="F83" s="455"/>
      <c r="G83" s="368">
        <v>17633.32</v>
      </c>
      <c r="H83" s="368">
        <v>17633.32</v>
      </c>
      <c r="I83" s="368">
        <v>17633.32</v>
      </c>
      <c r="J83" s="456"/>
      <c r="K83" s="368">
        <v>2</v>
      </c>
      <c r="L83" s="368">
        <v>2</v>
      </c>
      <c r="M83" s="368">
        <v>2</v>
      </c>
      <c r="N83" s="456"/>
      <c r="O83" s="462" t="s">
        <v>252</v>
      </c>
      <c r="P83" s="47"/>
      <c r="Q83" s="457" t="s">
        <v>273</v>
      </c>
      <c r="R83" s="458"/>
      <c r="S83" s="47">
        <v>19890.696122536847</v>
      </c>
      <c r="T83" s="47">
        <v>21315.06665731526</v>
      </c>
      <c r="U83" s="47">
        <v>20466.085841570566</v>
      </c>
      <c r="V83" s="50">
        <f t="shared" si="1"/>
        <v>61671.84862142267</v>
      </c>
      <c r="Y83"/>
      <c r="Z83"/>
      <c r="AA83"/>
    </row>
    <row r="84" spans="1:27" s="7" customFormat="1" ht="22.5">
      <c r="A84" s="460" t="s">
        <v>185</v>
      </c>
      <c r="B84" s="461" t="s">
        <v>277</v>
      </c>
      <c r="C84" s="364" t="s">
        <v>254</v>
      </c>
      <c r="D84" s="365"/>
      <c r="E84" s="364" t="s">
        <v>254</v>
      </c>
      <c r="F84" s="455"/>
      <c r="G84" s="368">
        <v>581046.07</v>
      </c>
      <c r="H84" s="368">
        <v>482462.78</v>
      </c>
      <c r="I84" s="368">
        <v>477437.41</v>
      </c>
      <c r="J84" s="456"/>
      <c r="K84" s="368">
        <v>124</v>
      </c>
      <c r="L84" s="368">
        <v>159</v>
      </c>
      <c r="M84" s="368">
        <v>169</v>
      </c>
      <c r="N84" s="456"/>
      <c r="O84" s="462" t="s">
        <v>254</v>
      </c>
      <c r="P84" s="47"/>
      <c r="Q84" s="457" t="s">
        <v>273</v>
      </c>
      <c r="R84" s="458"/>
      <c r="S84" s="47">
        <v>655430.2202627907</v>
      </c>
      <c r="T84" s="47">
        <v>583075.064393163</v>
      </c>
      <c r="U84" s="47">
        <v>553316.1878267941</v>
      </c>
      <c r="V84" s="50">
        <f t="shared" si="1"/>
        <v>1791821.4724827479</v>
      </c>
      <c r="Y84"/>
      <c r="Z84"/>
      <c r="AA84"/>
    </row>
    <row r="85" spans="1:27" s="7" customFormat="1" ht="22.5">
      <c r="A85" s="460" t="s">
        <v>185</v>
      </c>
      <c r="B85" s="461" t="s">
        <v>277</v>
      </c>
      <c r="C85" s="364" t="s">
        <v>255</v>
      </c>
      <c r="D85" s="365"/>
      <c r="E85" s="364" t="s">
        <v>255</v>
      </c>
      <c r="F85" s="455"/>
      <c r="G85" s="368">
        <v>427880.42</v>
      </c>
      <c r="H85" s="368">
        <v>380302.36</v>
      </c>
      <c r="I85" s="368">
        <v>320935.32</v>
      </c>
      <c r="J85" s="456"/>
      <c r="K85" s="368">
        <v>18</v>
      </c>
      <c r="L85" s="368">
        <v>18</v>
      </c>
      <c r="M85" s="368">
        <v>18</v>
      </c>
      <c r="N85" s="456"/>
      <c r="O85" s="462" t="s">
        <v>252</v>
      </c>
      <c r="P85" s="47"/>
      <c r="Q85" s="457" t="s">
        <v>273</v>
      </c>
      <c r="R85" s="458"/>
      <c r="S85" s="47">
        <v>482656.6642585422</v>
      </c>
      <c r="T85" s="47">
        <v>459707.53966549155</v>
      </c>
      <c r="U85" s="47">
        <v>372493.08744535455</v>
      </c>
      <c r="V85" s="50">
        <f t="shared" si="1"/>
        <v>1314857.2913693883</v>
      </c>
      <c r="Y85"/>
      <c r="Z85"/>
      <c r="AA85"/>
    </row>
    <row r="86" spans="1:27" s="7" customFormat="1" ht="22.5">
      <c r="A86" s="460" t="s">
        <v>185</v>
      </c>
      <c r="B86" s="461" t="s">
        <v>278</v>
      </c>
      <c r="C86" s="364" t="s">
        <v>249</v>
      </c>
      <c r="D86" s="365"/>
      <c r="E86" s="364" t="s">
        <v>249</v>
      </c>
      <c r="F86" s="455"/>
      <c r="G86" s="368">
        <v>17402.3</v>
      </c>
      <c r="H86" s="368">
        <v>10570.7</v>
      </c>
      <c r="I86" s="368">
        <v>10570.7</v>
      </c>
      <c r="J86" s="456"/>
      <c r="K86" s="368">
        <v>2</v>
      </c>
      <c r="L86" s="368">
        <v>2</v>
      </c>
      <c r="M86" s="368">
        <v>2</v>
      </c>
      <c r="N86" s="456"/>
      <c r="O86" s="462" t="s">
        <v>250</v>
      </c>
      <c r="P86" s="47"/>
      <c r="Q86" s="457" t="s">
        <v>273</v>
      </c>
      <c r="R86" s="458"/>
      <c r="S86" s="47">
        <v>19630.10148589279</v>
      </c>
      <c r="T86" s="47">
        <v>12777.807872509682</v>
      </c>
      <c r="U86" s="47">
        <v>12268.866759378836</v>
      </c>
      <c r="V86" s="50">
        <f t="shared" si="1"/>
        <v>44676.77611778131</v>
      </c>
      <c r="Y86"/>
      <c r="Z86"/>
      <c r="AA86"/>
    </row>
    <row r="87" spans="1:27" s="7" customFormat="1" ht="22.5">
      <c r="A87" s="460" t="s">
        <v>185</v>
      </c>
      <c r="B87" s="461" t="s">
        <v>278</v>
      </c>
      <c r="C87" s="364" t="s">
        <v>252</v>
      </c>
      <c r="D87" s="365"/>
      <c r="E87" s="364" t="s">
        <v>252</v>
      </c>
      <c r="F87" s="455"/>
      <c r="G87" s="368">
        <v>161713.69</v>
      </c>
      <c r="H87" s="368">
        <v>103206.26</v>
      </c>
      <c r="I87" s="368">
        <v>103408.66</v>
      </c>
      <c r="J87" s="456"/>
      <c r="K87" s="368">
        <v>8</v>
      </c>
      <c r="L87" s="368">
        <v>8</v>
      </c>
      <c r="M87" s="368">
        <v>8</v>
      </c>
      <c r="N87" s="456"/>
      <c r="O87" s="462" t="s">
        <v>252</v>
      </c>
      <c r="P87" s="47"/>
      <c r="Q87" s="457" t="s">
        <v>273</v>
      </c>
      <c r="R87" s="458"/>
      <c r="S87" s="47">
        <v>182415.8959653727</v>
      </c>
      <c r="T87" s="47">
        <v>124755.1970560399</v>
      </c>
      <c r="U87" s="47">
        <v>120021.1027941298</v>
      </c>
      <c r="V87" s="50">
        <f t="shared" si="1"/>
        <v>427192.1958155424</v>
      </c>
      <c r="Y87"/>
      <c r="Z87"/>
      <c r="AA87"/>
    </row>
    <row r="88" spans="1:27" s="7" customFormat="1" ht="22.5">
      <c r="A88" s="460" t="s">
        <v>185</v>
      </c>
      <c r="B88" s="461" t="s">
        <v>278</v>
      </c>
      <c r="C88" s="364" t="s">
        <v>253</v>
      </c>
      <c r="D88" s="365"/>
      <c r="E88" s="364" t="s">
        <v>253</v>
      </c>
      <c r="F88" s="455"/>
      <c r="G88" s="368">
        <v>98594.45</v>
      </c>
      <c r="H88" s="368">
        <v>72000.08</v>
      </c>
      <c r="I88" s="368">
        <v>72000.08</v>
      </c>
      <c r="J88" s="456"/>
      <c r="K88" s="368">
        <v>6</v>
      </c>
      <c r="L88" s="368">
        <v>6</v>
      </c>
      <c r="M88" s="368">
        <v>6</v>
      </c>
      <c r="N88" s="456"/>
      <c r="O88" s="462" t="s">
        <v>253</v>
      </c>
      <c r="P88" s="47"/>
      <c r="Q88" s="457" t="s">
        <v>273</v>
      </c>
      <c r="R88" s="458"/>
      <c r="S88" s="47">
        <v>111216.2794254657</v>
      </c>
      <c r="T88" s="47">
        <v>87033.32693627923</v>
      </c>
      <c r="U88" s="47">
        <v>83566.78253896307</v>
      </c>
      <c r="V88" s="50">
        <f t="shared" si="1"/>
        <v>281816.388900708</v>
      </c>
      <c r="Y88"/>
      <c r="Z88"/>
      <c r="AA88"/>
    </row>
    <row r="89" spans="1:27" s="7" customFormat="1" ht="22.5">
      <c r="A89" s="460" t="s">
        <v>185</v>
      </c>
      <c r="B89" s="461" t="s">
        <v>278</v>
      </c>
      <c r="C89" s="364" t="s">
        <v>254</v>
      </c>
      <c r="D89" s="365"/>
      <c r="E89" s="364" t="s">
        <v>254</v>
      </c>
      <c r="F89" s="455"/>
      <c r="G89" s="368">
        <v>984495.7</v>
      </c>
      <c r="H89" s="368">
        <v>919244.61</v>
      </c>
      <c r="I89" s="368">
        <v>903463.57</v>
      </c>
      <c r="J89" s="456"/>
      <c r="K89" s="368">
        <v>256</v>
      </c>
      <c r="L89" s="368">
        <v>356</v>
      </c>
      <c r="M89" s="368">
        <v>363</v>
      </c>
      <c r="N89" s="456"/>
      <c r="O89" s="462" t="s">
        <v>254</v>
      </c>
      <c r="P89" s="47"/>
      <c r="Q89" s="457" t="s">
        <v>273</v>
      </c>
      <c r="R89" s="458"/>
      <c r="S89" s="47">
        <v>1110528.5222887238</v>
      </c>
      <c r="T89" s="47">
        <v>1107879.1932268357</v>
      </c>
      <c r="U89" s="47">
        <v>1045394.4385017441</v>
      </c>
      <c r="V89" s="50">
        <f t="shared" si="1"/>
        <v>3263802.1540173036</v>
      </c>
      <c r="Y89"/>
      <c r="Z89"/>
      <c r="AA89"/>
    </row>
    <row r="90" spans="1:27" s="7" customFormat="1" ht="22.5">
      <c r="A90" s="460" t="s">
        <v>185</v>
      </c>
      <c r="B90" s="461" t="s">
        <v>278</v>
      </c>
      <c r="C90" s="364" t="s">
        <v>255</v>
      </c>
      <c r="D90" s="365"/>
      <c r="E90" s="364" t="s">
        <v>255</v>
      </c>
      <c r="F90" s="455"/>
      <c r="G90" s="368">
        <v>471168.52</v>
      </c>
      <c r="H90" s="368">
        <v>330923.71</v>
      </c>
      <c r="I90" s="368">
        <v>330682.56</v>
      </c>
      <c r="J90" s="456"/>
      <c r="K90" s="368">
        <v>20</v>
      </c>
      <c r="L90" s="368">
        <v>20</v>
      </c>
      <c r="M90" s="368">
        <v>20</v>
      </c>
      <c r="N90" s="456"/>
      <c r="O90" s="462" t="s">
        <v>252</v>
      </c>
      <c r="P90" s="47"/>
      <c r="Q90" s="457" t="s">
        <v>273</v>
      </c>
      <c r="R90" s="458"/>
      <c r="S90" s="47">
        <v>531486.404932561</v>
      </c>
      <c r="T90" s="47">
        <v>400018.8811373051</v>
      </c>
      <c r="U90" s="47">
        <v>383806.20661737607</v>
      </c>
      <c r="V90" s="50">
        <f t="shared" si="1"/>
        <v>1315311.492687242</v>
      </c>
      <c r="Y90"/>
      <c r="Z90"/>
      <c r="AA90"/>
    </row>
    <row r="91" spans="1:27" s="7" customFormat="1" ht="22.5">
      <c r="A91" s="460" t="s">
        <v>185</v>
      </c>
      <c r="B91" s="461" t="s">
        <v>279</v>
      </c>
      <c r="C91" s="364" t="s">
        <v>254</v>
      </c>
      <c r="D91" s="365"/>
      <c r="E91" s="364" t="s">
        <v>254</v>
      </c>
      <c r="F91" s="455"/>
      <c r="G91" s="368">
        <v>535319.65</v>
      </c>
      <c r="H91" s="368">
        <v>417755.81</v>
      </c>
      <c r="I91" s="368">
        <v>409420.65</v>
      </c>
      <c r="J91" s="456"/>
      <c r="K91" s="368">
        <v>118</v>
      </c>
      <c r="L91" s="368">
        <v>145</v>
      </c>
      <c r="M91" s="368">
        <v>149</v>
      </c>
      <c r="N91" s="456"/>
      <c r="O91" s="462" t="s">
        <v>254</v>
      </c>
      <c r="P91" s="47"/>
      <c r="Q91" s="457" t="s">
        <v>273</v>
      </c>
      <c r="R91" s="458"/>
      <c r="S91" s="47">
        <v>603850.0116014899</v>
      </c>
      <c r="T91" s="47">
        <v>504721.15051773615</v>
      </c>
      <c r="U91" s="47">
        <v>474898.94719713466</v>
      </c>
      <c r="V91" s="50">
        <f t="shared" si="1"/>
        <v>1583470.1093163607</v>
      </c>
      <c r="Y91"/>
      <c r="Z91"/>
      <c r="AA91"/>
    </row>
    <row r="92" spans="1:27" s="7" customFormat="1" ht="22.5">
      <c r="A92" s="460" t="s">
        <v>185</v>
      </c>
      <c r="B92" s="461" t="s">
        <v>279</v>
      </c>
      <c r="C92" s="364" t="s">
        <v>255</v>
      </c>
      <c r="D92" s="365"/>
      <c r="E92" s="364" t="s">
        <v>255</v>
      </c>
      <c r="F92" s="455"/>
      <c r="G92" s="368">
        <v>149239.2</v>
      </c>
      <c r="H92" s="368">
        <v>88798.26</v>
      </c>
      <c r="I92" s="368">
        <v>88798.26</v>
      </c>
      <c r="J92" s="456"/>
      <c r="K92" s="368">
        <v>6</v>
      </c>
      <c r="L92" s="368">
        <v>6</v>
      </c>
      <c r="M92" s="368">
        <v>6</v>
      </c>
      <c r="N92" s="456"/>
      <c r="O92" s="462" t="s">
        <v>252</v>
      </c>
      <c r="P92" s="47"/>
      <c r="Q92" s="457" t="s">
        <v>273</v>
      </c>
      <c r="R92" s="458"/>
      <c r="S92" s="47">
        <v>168344.4511170047</v>
      </c>
      <c r="T92" s="47">
        <v>107338.88065058715</v>
      </c>
      <c r="U92" s="47">
        <v>103063.56441907151</v>
      </c>
      <c r="V92" s="50">
        <f t="shared" si="1"/>
        <v>378746.8961866634</v>
      </c>
      <c r="Y92"/>
      <c r="Z92"/>
      <c r="AA92"/>
    </row>
    <row r="93" spans="1:27" s="7" customFormat="1" ht="12.75">
      <c r="A93" s="460" t="s">
        <v>185</v>
      </c>
      <c r="B93" s="461" t="s">
        <v>280</v>
      </c>
      <c r="C93" s="364" t="s">
        <v>249</v>
      </c>
      <c r="D93" s="365"/>
      <c r="E93" s="364" t="s">
        <v>249</v>
      </c>
      <c r="F93" s="455"/>
      <c r="G93" s="368">
        <v>198764.03</v>
      </c>
      <c r="H93" s="368">
        <v>163290.1</v>
      </c>
      <c r="I93" s="368">
        <v>160259.16</v>
      </c>
      <c r="J93" s="456"/>
      <c r="K93" s="368">
        <v>34</v>
      </c>
      <c r="L93" s="368">
        <v>34</v>
      </c>
      <c r="M93" s="368">
        <v>34</v>
      </c>
      <c r="N93" s="456"/>
      <c r="O93" s="462" t="s">
        <v>250</v>
      </c>
      <c r="P93" s="47"/>
      <c r="Q93" s="457" t="s">
        <v>251</v>
      </c>
      <c r="R93" s="458"/>
      <c r="S93" s="47">
        <v>224209.33328611954</v>
      </c>
      <c r="T93" s="47">
        <v>197384.2342780415</v>
      </c>
      <c r="U93" s="47">
        <v>186004.5485171251</v>
      </c>
      <c r="V93" s="50">
        <f t="shared" si="1"/>
        <v>607598.1160812861</v>
      </c>
      <c r="Y93"/>
      <c r="Z93"/>
      <c r="AA93"/>
    </row>
    <row r="94" spans="1:27" s="7" customFormat="1" ht="12.75">
      <c r="A94" s="460" t="s">
        <v>185</v>
      </c>
      <c r="B94" s="461" t="s">
        <v>280</v>
      </c>
      <c r="C94" s="364" t="s">
        <v>252</v>
      </c>
      <c r="D94" s="365"/>
      <c r="E94" s="364" t="s">
        <v>252</v>
      </c>
      <c r="F94" s="455"/>
      <c r="G94" s="368">
        <v>133777.1</v>
      </c>
      <c r="H94" s="368">
        <v>82895.82</v>
      </c>
      <c r="I94" s="368">
        <v>83072.28</v>
      </c>
      <c r="J94" s="456"/>
      <c r="K94" s="368">
        <v>8</v>
      </c>
      <c r="L94" s="368">
        <v>8</v>
      </c>
      <c r="M94" s="368">
        <v>8</v>
      </c>
      <c r="N94" s="456"/>
      <c r="O94" s="462" t="s">
        <v>252</v>
      </c>
      <c r="P94" s="47"/>
      <c r="Q94" s="457" t="s">
        <v>251</v>
      </c>
      <c r="R94" s="458"/>
      <c r="S94" s="47">
        <v>150902.9294684282</v>
      </c>
      <c r="T94" s="47">
        <v>100204.04149149495</v>
      </c>
      <c r="U94" s="47">
        <v>96417.7145049818</v>
      </c>
      <c r="V94" s="50">
        <f t="shared" si="1"/>
        <v>347524.68546490493</v>
      </c>
      <c r="Y94"/>
      <c r="Z94"/>
      <c r="AA94"/>
    </row>
    <row r="95" spans="1:27" s="7" customFormat="1" ht="12.75">
      <c r="A95" s="460" t="s">
        <v>185</v>
      </c>
      <c r="B95" s="461" t="s">
        <v>280</v>
      </c>
      <c r="C95" s="364" t="s">
        <v>253</v>
      </c>
      <c r="D95" s="365"/>
      <c r="E95" s="364" t="s">
        <v>253</v>
      </c>
      <c r="F95" s="455"/>
      <c r="G95" s="368">
        <v>219462.71</v>
      </c>
      <c r="H95" s="368">
        <v>139082.4</v>
      </c>
      <c r="I95" s="368">
        <v>164894.82</v>
      </c>
      <c r="J95" s="456"/>
      <c r="K95" s="368">
        <v>8</v>
      </c>
      <c r="L95" s="368">
        <v>8</v>
      </c>
      <c r="M95" s="368">
        <v>8</v>
      </c>
      <c r="N95" s="456"/>
      <c r="O95" s="462" t="s">
        <v>253</v>
      </c>
      <c r="P95" s="47"/>
      <c r="Q95" s="457" t="s">
        <v>251</v>
      </c>
      <c r="R95" s="458"/>
      <c r="S95" s="47">
        <v>247557.8095808633</v>
      </c>
      <c r="T95" s="47">
        <v>168122.09084048742</v>
      </c>
      <c r="U95" s="47">
        <v>191384.92019372003</v>
      </c>
      <c r="V95" s="50">
        <f t="shared" si="1"/>
        <v>607064.8206150708</v>
      </c>
      <c r="Y95"/>
      <c r="Z95"/>
      <c r="AA95"/>
    </row>
    <row r="96" spans="1:27" s="7" customFormat="1" ht="12.75">
      <c r="A96" s="460" t="s">
        <v>185</v>
      </c>
      <c r="B96" s="461" t="s">
        <v>281</v>
      </c>
      <c r="C96" s="364" t="s">
        <v>249</v>
      </c>
      <c r="D96" s="365"/>
      <c r="E96" s="364" t="s">
        <v>249</v>
      </c>
      <c r="F96" s="455"/>
      <c r="G96" s="368">
        <v>54338.93</v>
      </c>
      <c r="H96" s="368">
        <v>42677.72</v>
      </c>
      <c r="I96" s="368">
        <v>43087.08</v>
      </c>
      <c r="J96" s="456"/>
      <c r="K96" s="368">
        <v>10</v>
      </c>
      <c r="L96" s="368">
        <v>10</v>
      </c>
      <c r="M96" s="368">
        <v>10</v>
      </c>
      <c r="N96" s="456"/>
      <c r="O96" s="462" t="s">
        <v>250</v>
      </c>
      <c r="P96" s="47"/>
      <c r="Q96" s="457" t="s">
        <v>251</v>
      </c>
      <c r="R96" s="458"/>
      <c r="S96" s="47">
        <v>61295.271920080915</v>
      </c>
      <c r="T96" s="47">
        <v>51588.60875786503</v>
      </c>
      <c r="U96" s="47">
        <v>50008.9533872588</v>
      </c>
      <c r="V96" s="50">
        <f t="shared" si="1"/>
        <v>162892.83406520475</v>
      </c>
      <c r="Y96"/>
      <c r="Z96"/>
      <c r="AA96"/>
    </row>
    <row r="97" spans="1:27" s="7" customFormat="1" ht="12.75">
      <c r="A97" s="460" t="s">
        <v>185</v>
      </c>
      <c r="B97" s="461" t="s">
        <v>281</v>
      </c>
      <c r="C97" s="364" t="s">
        <v>252</v>
      </c>
      <c r="D97" s="365"/>
      <c r="E97" s="364" t="s">
        <v>252</v>
      </c>
      <c r="F97" s="455"/>
      <c r="G97" s="368">
        <v>66614.3</v>
      </c>
      <c r="H97" s="368">
        <v>44382.26</v>
      </c>
      <c r="I97" s="368">
        <v>44382.26</v>
      </c>
      <c r="J97" s="456"/>
      <c r="K97" s="368">
        <v>4</v>
      </c>
      <c r="L97" s="368">
        <v>4</v>
      </c>
      <c r="M97" s="368">
        <v>4</v>
      </c>
      <c r="N97" s="456"/>
      <c r="O97" s="462" t="s">
        <v>252</v>
      </c>
      <c r="P97" s="47"/>
      <c r="Q97" s="457" t="s">
        <v>251</v>
      </c>
      <c r="R97" s="458"/>
      <c r="S97" s="47">
        <v>75142.10589472127</v>
      </c>
      <c r="T97" s="47">
        <v>53649.04795593211</v>
      </c>
      <c r="U97" s="47">
        <v>51512.20206988269</v>
      </c>
      <c r="V97" s="50">
        <f t="shared" si="1"/>
        <v>180303.35592053607</v>
      </c>
      <c r="Y97"/>
      <c r="Z97"/>
      <c r="AA97"/>
    </row>
    <row r="98" spans="1:27" s="7" customFormat="1" ht="12.75">
      <c r="A98" s="460" t="s">
        <v>185</v>
      </c>
      <c r="B98" s="461" t="s">
        <v>281</v>
      </c>
      <c r="C98" s="364" t="s">
        <v>254</v>
      </c>
      <c r="D98" s="365"/>
      <c r="E98" s="364" t="s">
        <v>254</v>
      </c>
      <c r="F98" s="455"/>
      <c r="G98" s="368">
        <v>491475.46</v>
      </c>
      <c r="H98" s="368">
        <v>370018.35</v>
      </c>
      <c r="I98" s="368">
        <v>372074.1</v>
      </c>
      <c r="J98" s="456"/>
      <c r="K98" s="368">
        <v>124</v>
      </c>
      <c r="L98" s="368">
        <v>144</v>
      </c>
      <c r="M98" s="368">
        <v>156</v>
      </c>
      <c r="N98" s="456"/>
      <c r="O98" s="462" t="s">
        <v>254</v>
      </c>
      <c r="P98" s="47"/>
      <c r="Q98" s="457" t="s">
        <v>251</v>
      </c>
      <c r="R98" s="458"/>
      <c r="S98" s="47">
        <v>554392.9915945502</v>
      </c>
      <c r="T98" s="47">
        <v>446171.53939021996</v>
      </c>
      <c r="U98" s="47">
        <v>431847.234101412</v>
      </c>
      <c r="V98" s="50">
        <f t="shared" si="1"/>
        <v>1432411.7650861822</v>
      </c>
      <c r="Y98"/>
      <c r="Z98"/>
      <c r="AA98"/>
    </row>
    <row r="99" spans="1:27" s="7" customFormat="1" ht="12.75">
      <c r="A99" s="460" t="s">
        <v>185</v>
      </c>
      <c r="B99" s="461" t="s">
        <v>281</v>
      </c>
      <c r="C99" s="364" t="s">
        <v>255</v>
      </c>
      <c r="D99" s="365"/>
      <c r="E99" s="364" t="s">
        <v>255</v>
      </c>
      <c r="F99" s="455"/>
      <c r="G99" s="368">
        <v>435212.44</v>
      </c>
      <c r="H99" s="368">
        <v>270358.37</v>
      </c>
      <c r="I99" s="368">
        <v>270249.42</v>
      </c>
      <c r="J99" s="456"/>
      <c r="K99" s="368">
        <v>14</v>
      </c>
      <c r="L99" s="368">
        <v>14</v>
      </c>
      <c r="M99" s="368">
        <v>14</v>
      </c>
      <c r="N99" s="456"/>
      <c r="O99" s="462" t="s">
        <v>252</v>
      </c>
      <c r="P99" s="47"/>
      <c r="Q99" s="457" t="s">
        <v>251</v>
      </c>
      <c r="R99" s="458"/>
      <c r="S99" s="47">
        <v>490927.31220143463</v>
      </c>
      <c r="T99" s="47">
        <v>326807.8091881224</v>
      </c>
      <c r="U99" s="47">
        <v>313664.5752674288</v>
      </c>
      <c r="V99" s="50">
        <f t="shared" si="1"/>
        <v>1131399.696656986</v>
      </c>
      <c r="Y99"/>
      <c r="Z99"/>
      <c r="AA99"/>
    </row>
    <row r="100" spans="1:27" s="7" customFormat="1" ht="12.75">
      <c r="A100" s="460" t="s">
        <v>185</v>
      </c>
      <c r="B100" s="461" t="s">
        <v>282</v>
      </c>
      <c r="C100" s="364" t="s">
        <v>249</v>
      </c>
      <c r="D100" s="365"/>
      <c r="E100" s="364" t="s">
        <v>249</v>
      </c>
      <c r="F100" s="455"/>
      <c r="G100" s="368">
        <v>35672.32</v>
      </c>
      <c r="H100" s="368">
        <v>23745.84</v>
      </c>
      <c r="I100" s="368">
        <v>23098.84</v>
      </c>
      <c r="J100" s="456"/>
      <c r="K100" s="368">
        <v>6</v>
      </c>
      <c r="L100" s="368">
        <v>6</v>
      </c>
      <c r="M100" s="368">
        <v>6</v>
      </c>
      <c r="N100" s="456"/>
      <c r="O100" s="462" t="s">
        <v>250</v>
      </c>
      <c r="P100" s="47"/>
      <c r="Q100" s="457" t="s">
        <v>251</v>
      </c>
      <c r="R100" s="458"/>
      <c r="S100" s="47">
        <v>40239.006443817365</v>
      </c>
      <c r="T100" s="47">
        <v>28703.84944150863</v>
      </c>
      <c r="U100" s="47">
        <v>26809.63325571724</v>
      </c>
      <c r="V100" s="50">
        <f t="shared" si="1"/>
        <v>95752.48914104323</v>
      </c>
      <c r="Y100"/>
      <c r="Z100"/>
      <c r="AA100"/>
    </row>
    <row r="101" spans="1:27" s="7" customFormat="1" ht="12.75">
      <c r="A101" s="460" t="s">
        <v>185</v>
      </c>
      <c r="B101" s="461" t="s">
        <v>282</v>
      </c>
      <c r="C101" s="364" t="s">
        <v>252</v>
      </c>
      <c r="D101" s="365"/>
      <c r="E101" s="364" t="s">
        <v>252</v>
      </c>
      <c r="F101" s="455"/>
      <c r="G101" s="368">
        <v>145174.12</v>
      </c>
      <c r="H101" s="368">
        <v>137511.01</v>
      </c>
      <c r="I101" s="368">
        <v>100192.51</v>
      </c>
      <c r="J101" s="456"/>
      <c r="K101" s="368">
        <v>8</v>
      </c>
      <c r="L101" s="368">
        <v>8</v>
      </c>
      <c r="M101" s="368">
        <v>8</v>
      </c>
      <c r="N101" s="456"/>
      <c r="O101" s="462" t="s">
        <v>252</v>
      </c>
      <c r="P101" s="47"/>
      <c r="Q101" s="457" t="s">
        <v>251</v>
      </c>
      <c r="R101" s="458"/>
      <c r="S101" s="47">
        <v>163758.96914345675</v>
      </c>
      <c r="T101" s="47">
        <v>166222.60267860765</v>
      </c>
      <c r="U101" s="47">
        <v>116288.28322416979</v>
      </c>
      <c r="V101" s="50">
        <f t="shared" si="1"/>
        <v>446269.8550462342</v>
      </c>
      <c r="Y101"/>
      <c r="Z101"/>
      <c r="AA101"/>
    </row>
    <row r="102" spans="1:27" s="7" customFormat="1" ht="12.75">
      <c r="A102" s="460" t="s">
        <v>185</v>
      </c>
      <c r="B102" s="461" t="s">
        <v>282</v>
      </c>
      <c r="C102" s="364" t="s">
        <v>254</v>
      </c>
      <c r="D102" s="365"/>
      <c r="E102" s="364" t="s">
        <v>254</v>
      </c>
      <c r="F102" s="455"/>
      <c r="G102" s="368">
        <v>241264.23</v>
      </c>
      <c r="H102" s="368">
        <v>232964.16</v>
      </c>
      <c r="I102" s="368">
        <v>226397.16</v>
      </c>
      <c r="J102" s="456"/>
      <c r="K102" s="368">
        <v>51</v>
      </c>
      <c r="L102" s="368">
        <v>72</v>
      </c>
      <c r="M102" s="368">
        <v>72</v>
      </c>
      <c r="N102" s="456"/>
      <c r="O102" s="462" t="s">
        <v>254</v>
      </c>
      <c r="P102" s="47"/>
      <c r="Q102" s="457" t="s">
        <v>251</v>
      </c>
      <c r="R102" s="458"/>
      <c r="S102" s="47">
        <v>272150.3088566327</v>
      </c>
      <c r="T102" s="47">
        <v>280579.1781779835</v>
      </c>
      <c r="U102" s="47">
        <v>261844.1049644782</v>
      </c>
      <c r="V102" s="50">
        <f t="shared" si="1"/>
        <v>814573.5919990944</v>
      </c>
      <c r="Y102"/>
      <c r="Z102"/>
      <c r="AA102"/>
    </row>
    <row r="103" spans="1:27" s="7" customFormat="1" ht="12.75">
      <c r="A103" s="460" t="s">
        <v>185</v>
      </c>
      <c r="B103" s="461" t="s">
        <v>282</v>
      </c>
      <c r="C103" s="364" t="s">
        <v>255</v>
      </c>
      <c r="D103" s="365"/>
      <c r="E103" s="364" t="s">
        <v>255</v>
      </c>
      <c r="F103" s="455"/>
      <c r="G103" s="368">
        <v>244655.61</v>
      </c>
      <c r="H103" s="368">
        <v>211656.08</v>
      </c>
      <c r="I103" s="368">
        <v>181052.56</v>
      </c>
      <c r="J103" s="456"/>
      <c r="K103" s="368">
        <v>10</v>
      </c>
      <c r="L103" s="368">
        <v>10</v>
      </c>
      <c r="M103" s="368">
        <v>10</v>
      </c>
      <c r="N103" s="456"/>
      <c r="O103" s="462" t="s">
        <v>252</v>
      </c>
      <c r="P103" s="47"/>
      <c r="Q103" s="457" t="s">
        <v>251</v>
      </c>
      <c r="R103" s="458"/>
      <c r="S103" s="47">
        <v>275975.8453418804</v>
      </c>
      <c r="T103" s="47">
        <v>255848.78251095378</v>
      </c>
      <c r="U103" s="47">
        <v>210138.37636906182</v>
      </c>
      <c r="V103" s="50">
        <f t="shared" si="1"/>
        <v>741963.004221896</v>
      </c>
      <c r="Y103"/>
      <c r="Z103"/>
      <c r="AA103"/>
    </row>
    <row r="104" spans="1:27" s="7" customFormat="1" ht="12.75">
      <c r="A104" s="460" t="s">
        <v>185</v>
      </c>
      <c r="B104" s="461" t="s">
        <v>283</v>
      </c>
      <c r="C104" s="364" t="s">
        <v>252</v>
      </c>
      <c r="D104" s="365"/>
      <c r="E104" s="364" t="s">
        <v>252</v>
      </c>
      <c r="F104" s="455"/>
      <c r="G104" s="368">
        <v>58905.24</v>
      </c>
      <c r="H104" s="368">
        <v>38760.02</v>
      </c>
      <c r="I104" s="368">
        <v>38760.02</v>
      </c>
      <c r="J104" s="456"/>
      <c r="K104" s="368">
        <v>4</v>
      </c>
      <c r="L104" s="368">
        <v>4</v>
      </c>
      <c r="M104" s="368">
        <v>4</v>
      </c>
      <c r="N104" s="456"/>
      <c r="O104" s="462" t="s">
        <v>252</v>
      </c>
      <c r="P104" s="47"/>
      <c r="Q104" s="457" t="s">
        <v>251</v>
      </c>
      <c r="R104" s="458"/>
      <c r="S104" s="47">
        <v>66446.15017847475</v>
      </c>
      <c r="T104" s="47">
        <v>46852.91311782878</v>
      </c>
      <c r="U104" s="47">
        <v>44986.75782785046</v>
      </c>
      <c r="V104" s="50">
        <f t="shared" si="1"/>
        <v>158285.821124154</v>
      </c>
      <c r="Y104"/>
      <c r="Z104"/>
      <c r="AA104"/>
    </row>
    <row r="105" spans="1:27" s="7" customFormat="1" ht="12.75">
      <c r="A105" s="460" t="s">
        <v>185</v>
      </c>
      <c r="B105" s="461" t="s">
        <v>283</v>
      </c>
      <c r="C105" s="364" t="s">
        <v>254</v>
      </c>
      <c r="D105" s="365"/>
      <c r="E105" s="364" t="s">
        <v>254</v>
      </c>
      <c r="F105" s="455"/>
      <c r="G105" s="368">
        <v>359690.48</v>
      </c>
      <c r="H105" s="368">
        <v>285440.17</v>
      </c>
      <c r="I105" s="368">
        <v>284354.32</v>
      </c>
      <c r="J105" s="456"/>
      <c r="K105" s="368">
        <v>94</v>
      </c>
      <c r="L105" s="368">
        <v>118</v>
      </c>
      <c r="M105" s="368">
        <v>124</v>
      </c>
      <c r="N105" s="456"/>
      <c r="O105" s="462" t="s">
        <v>254</v>
      </c>
      <c r="P105" s="47"/>
      <c r="Q105" s="457" t="s">
        <v>251</v>
      </c>
      <c r="R105" s="458"/>
      <c r="S105" s="47">
        <v>405737.2086396332</v>
      </c>
      <c r="T105" s="47">
        <v>344616.2102957734</v>
      </c>
      <c r="U105" s="47">
        <v>330035.4058419757</v>
      </c>
      <c r="V105" s="50">
        <f t="shared" si="1"/>
        <v>1080388.8247773824</v>
      </c>
      <c r="Y105"/>
      <c r="Z105"/>
      <c r="AA105"/>
    </row>
    <row r="106" spans="1:27" s="7" customFormat="1" ht="12.75">
      <c r="A106" s="460" t="s">
        <v>185</v>
      </c>
      <c r="B106" s="461" t="s">
        <v>283</v>
      </c>
      <c r="C106" s="364" t="s">
        <v>255</v>
      </c>
      <c r="D106" s="365"/>
      <c r="E106" s="364" t="s">
        <v>255</v>
      </c>
      <c r="F106" s="455"/>
      <c r="G106" s="368">
        <v>649311.35</v>
      </c>
      <c r="H106" s="368">
        <v>645123.48</v>
      </c>
      <c r="I106" s="368">
        <v>489745.88</v>
      </c>
      <c r="J106" s="456"/>
      <c r="K106" s="368">
        <v>26</v>
      </c>
      <c r="L106" s="368">
        <v>26</v>
      </c>
      <c r="M106" s="368">
        <v>26</v>
      </c>
      <c r="N106" s="456"/>
      <c r="O106" s="462" t="s">
        <v>252</v>
      </c>
      <c r="P106" s="47"/>
      <c r="Q106" s="457" t="s">
        <v>251</v>
      </c>
      <c r="R106" s="458"/>
      <c r="S106" s="47">
        <v>732434.6607311706</v>
      </c>
      <c r="T106" s="47">
        <v>779821.9494910311</v>
      </c>
      <c r="U106" s="47">
        <v>568422.8052706762</v>
      </c>
      <c r="V106" s="50">
        <f t="shared" si="1"/>
        <v>2080679.4154928778</v>
      </c>
      <c r="Y106"/>
      <c r="Z106"/>
      <c r="AA106"/>
    </row>
    <row r="107" spans="1:27" s="7" customFormat="1" ht="12.75">
      <c r="A107" s="460" t="s">
        <v>185</v>
      </c>
      <c r="B107" s="461" t="s">
        <v>284</v>
      </c>
      <c r="C107" s="364" t="s">
        <v>249</v>
      </c>
      <c r="D107" s="365"/>
      <c r="E107" s="364" t="s">
        <v>249</v>
      </c>
      <c r="F107" s="455"/>
      <c r="G107" s="368">
        <v>56236.9</v>
      </c>
      <c r="H107" s="368">
        <v>33925.98</v>
      </c>
      <c r="I107" s="368">
        <v>33479.7</v>
      </c>
      <c r="J107" s="456"/>
      <c r="K107" s="368">
        <v>8</v>
      </c>
      <c r="L107" s="368">
        <v>8</v>
      </c>
      <c r="M107" s="368">
        <v>8</v>
      </c>
      <c r="N107" s="456"/>
      <c r="O107" s="462" t="s">
        <v>250</v>
      </c>
      <c r="P107" s="47"/>
      <c r="Q107" s="457" t="s">
        <v>251</v>
      </c>
      <c r="R107" s="458"/>
      <c r="S107" s="47">
        <v>63436.21557219472</v>
      </c>
      <c r="T107" s="47">
        <v>41009.55039180055</v>
      </c>
      <c r="U107" s="47">
        <v>38858.162509954454</v>
      </c>
      <c r="V107" s="50">
        <f t="shared" si="1"/>
        <v>143303.92847394972</v>
      </c>
      <c r="Y107"/>
      <c r="Z107"/>
      <c r="AA107"/>
    </row>
    <row r="108" spans="1:27" s="7" customFormat="1" ht="12.75">
      <c r="A108" s="460" t="s">
        <v>185</v>
      </c>
      <c r="B108" s="461" t="s">
        <v>284</v>
      </c>
      <c r="C108" s="364" t="s">
        <v>252</v>
      </c>
      <c r="D108" s="365"/>
      <c r="E108" s="364" t="s">
        <v>252</v>
      </c>
      <c r="F108" s="455"/>
      <c r="G108" s="368">
        <v>73263.09</v>
      </c>
      <c r="H108" s="368">
        <v>41687.78</v>
      </c>
      <c r="I108" s="368">
        <v>41814.28</v>
      </c>
      <c r="J108" s="456"/>
      <c r="K108" s="368">
        <v>4</v>
      </c>
      <c r="L108" s="368">
        <v>4</v>
      </c>
      <c r="M108" s="368">
        <v>4</v>
      </c>
      <c r="N108" s="456"/>
      <c r="O108" s="462" t="s">
        <v>252</v>
      </c>
      <c r="P108" s="47"/>
      <c r="Q108" s="457" t="s">
        <v>251</v>
      </c>
      <c r="R108" s="458"/>
      <c r="S108" s="47">
        <v>82642.05834114438</v>
      </c>
      <c r="T108" s="47">
        <v>50391.9743698574</v>
      </c>
      <c r="U108" s="47">
        <v>48531.680017345985</v>
      </c>
      <c r="V108" s="50">
        <f t="shared" si="1"/>
        <v>181565.71272834777</v>
      </c>
      <c r="Y108"/>
      <c r="Z108"/>
      <c r="AA108"/>
    </row>
    <row r="109" spans="1:27" s="7" customFormat="1" ht="12.75">
      <c r="A109" s="460" t="s">
        <v>185</v>
      </c>
      <c r="B109" s="461" t="s">
        <v>284</v>
      </c>
      <c r="C109" s="364" t="s">
        <v>254</v>
      </c>
      <c r="D109" s="365"/>
      <c r="E109" s="364" t="s">
        <v>254</v>
      </c>
      <c r="F109" s="455"/>
      <c r="G109" s="368">
        <v>123443.88</v>
      </c>
      <c r="H109" s="368">
        <v>141586</v>
      </c>
      <c r="I109" s="368">
        <v>137374.52</v>
      </c>
      <c r="J109" s="456"/>
      <c r="K109" s="368">
        <v>50</v>
      </c>
      <c r="L109" s="368">
        <v>71</v>
      </c>
      <c r="M109" s="368">
        <v>72</v>
      </c>
      <c r="N109" s="456"/>
      <c r="O109" s="462" t="s">
        <v>254</v>
      </c>
      <c r="P109" s="47"/>
      <c r="Q109" s="457" t="s">
        <v>251</v>
      </c>
      <c r="R109" s="458"/>
      <c r="S109" s="47">
        <v>139246.8749655144</v>
      </c>
      <c r="T109" s="47">
        <v>171148.4296628564</v>
      </c>
      <c r="U109" s="47">
        <v>159443.52616322692</v>
      </c>
      <c r="V109" s="50">
        <f t="shared" si="1"/>
        <v>469838.8307915977</v>
      </c>
      <c r="Y109"/>
      <c r="Z109"/>
      <c r="AA109"/>
    </row>
    <row r="110" spans="1:27" s="7" customFormat="1" ht="12.75">
      <c r="A110" s="460" t="s">
        <v>185</v>
      </c>
      <c r="B110" s="461" t="s">
        <v>284</v>
      </c>
      <c r="C110" s="364" t="s">
        <v>255</v>
      </c>
      <c r="D110" s="365"/>
      <c r="E110" s="364" t="s">
        <v>255</v>
      </c>
      <c r="F110" s="455"/>
      <c r="G110" s="368">
        <v>1158540.41</v>
      </c>
      <c r="H110" s="368">
        <v>1103878.28</v>
      </c>
      <c r="I110" s="368">
        <v>839631.73</v>
      </c>
      <c r="J110" s="456"/>
      <c r="K110" s="368">
        <v>38</v>
      </c>
      <c r="L110" s="368">
        <v>38</v>
      </c>
      <c r="M110" s="368">
        <v>38</v>
      </c>
      <c r="N110" s="456"/>
      <c r="O110" s="462" t="s">
        <v>252</v>
      </c>
      <c r="P110" s="47"/>
      <c r="Q110" s="457" t="s">
        <v>251</v>
      </c>
      <c r="R110" s="458"/>
      <c r="S110" s="47">
        <v>1306854.0264107524</v>
      </c>
      <c r="T110" s="47">
        <v>1334362.3957236935</v>
      </c>
      <c r="U110" s="47">
        <v>974517.2810047343</v>
      </c>
      <c r="V110" s="50">
        <f t="shared" si="1"/>
        <v>3615733.7031391803</v>
      </c>
      <c r="Y110"/>
      <c r="Z110"/>
      <c r="AA110"/>
    </row>
    <row r="111" spans="1:27" s="7" customFormat="1" ht="12.75">
      <c r="A111" s="460" t="s">
        <v>185</v>
      </c>
      <c r="B111" s="461" t="s">
        <v>285</v>
      </c>
      <c r="C111" s="364" t="s">
        <v>249</v>
      </c>
      <c r="D111" s="365"/>
      <c r="E111" s="364" t="s">
        <v>249</v>
      </c>
      <c r="F111" s="455"/>
      <c r="G111" s="368">
        <v>47852.22</v>
      </c>
      <c r="H111" s="368">
        <v>37011.55</v>
      </c>
      <c r="I111" s="368">
        <v>37046.22</v>
      </c>
      <c r="J111" s="456"/>
      <c r="K111" s="368">
        <v>9</v>
      </c>
      <c r="L111" s="368">
        <v>10</v>
      </c>
      <c r="M111" s="368">
        <v>10</v>
      </c>
      <c r="N111" s="456"/>
      <c r="O111" s="462" t="s">
        <v>250</v>
      </c>
      <c r="P111" s="47"/>
      <c r="Q111" s="457" t="s">
        <v>251</v>
      </c>
      <c r="R111" s="458"/>
      <c r="S111" s="47">
        <v>53978.148573767176</v>
      </c>
      <c r="T111" s="47">
        <v>44739.371561371125</v>
      </c>
      <c r="U111" s="47">
        <v>42997.63848360425</v>
      </c>
      <c r="V111" s="50">
        <f t="shared" si="1"/>
        <v>141715.15861874254</v>
      </c>
      <c r="Y111"/>
      <c r="Z111"/>
      <c r="AA111"/>
    </row>
    <row r="112" spans="1:27" s="7" customFormat="1" ht="12.75">
      <c r="A112" s="460" t="s">
        <v>185</v>
      </c>
      <c r="B112" s="461" t="s">
        <v>285</v>
      </c>
      <c r="C112" s="364" t="s">
        <v>252</v>
      </c>
      <c r="D112" s="365"/>
      <c r="E112" s="364" t="s">
        <v>252</v>
      </c>
      <c r="F112" s="455"/>
      <c r="G112" s="368">
        <v>122904.05</v>
      </c>
      <c r="H112" s="368">
        <v>71337.74</v>
      </c>
      <c r="I112" s="368">
        <v>71616.44</v>
      </c>
      <c r="J112" s="456"/>
      <c r="K112" s="368">
        <v>8</v>
      </c>
      <c r="L112" s="368">
        <v>8</v>
      </c>
      <c r="M112" s="368">
        <v>8</v>
      </c>
      <c r="N112" s="456"/>
      <c r="O112" s="462" t="s">
        <v>252</v>
      </c>
      <c r="P112" s="47"/>
      <c r="Q112" s="457" t="s">
        <v>251</v>
      </c>
      <c r="R112" s="458"/>
      <c r="S112" s="47">
        <v>138637.93719952196</v>
      </c>
      <c r="T112" s="47">
        <v>86232.69374583036</v>
      </c>
      <c r="U112" s="47">
        <v>83121.51136074704</v>
      </c>
      <c r="V112" s="50">
        <f t="shared" si="1"/>
        <v>307992.14230609935</v>
      </c>
      <c r="Y112"/>
      <c r="Z112"/>
      <c r="AA112"/>
    </row>
    <row r="113" spans="1:27" s="7" customFormat="1" ht="12.75">
      <c r="A113" s="460" t="s">
        <v>185</v>
      </c>
      <c r="B113" s="461" t="s">
        <v>285</v>
      </c>
      <c r="C113" s="364" t="s">
        <v>254</v>
      </c>
      <c r="D113" s="365"/>
      <c r="E113" s="364" t="s">
        <v>254</v>
      </c>
      <c r="F113" s="455"/>
      <c r="G113" s="368">
        <v>222617.16</v>
      </c>
      <c r="H113" s="368">
        <v>179018.04</v>
      </c>
      <c r="I113" s="368">
        <v>171351.52</v>
      </c>
      <c r="J113" s="456"/>
      <c r="K113" s="368">
        <v>57</v>
      </c>
      <c r="L113" s="368">
        <v>63</v>
      </c>
      <c r="M113" s="368">
        <v>61</v>
      </c>
      <c r="N113" s="456"/>
      <c r="O113" s="462" t="s">
        <v>254</v>
      </c>
      <c r="P113" s="47"/>
      <c r="Q113" s="457" t="s">
        <v>251</v>
      </c>
      <c r="R113" s="458"/>
      <c r="S113" s="47">
        <v>251116.08484517748</v>
      </c>
      <c r="T113" s="47">
        <v>216233.6253469674</v>
      </c>
      <c r="U113" s="47">
        <v>198878.8791562562</v>
      </c>
      <c r="V113" s="50">
        <f t="shared" si="1"/>
        <v>666228.5893484011</v>
      </c>
      <c r="Y113"/>
      <c r="Z113"/>
      <c r="AA113"/>
    </row>
    <row r="114" spans="1:27" s="7" customFormat="1" ht="12.75">
      <c r="A114" s="460" t="s">
        <v>185</v>
      </c>
      <c r="B114" s="461" t="s">
        <v>285</v>
      </c>
      <c r="C114" s="364" t="s">
        <v>255</v>
      </c>
      <c r="D114" s="365"/>
      <c r="E114" s="364" t="s">
        <v>255</v>
      </c>
      <c r="F114" s="455"/>
      <c r="G114" s="368">
        <v>1209699.89</v>
      </c>
      <c r="H114" s="368">
        <v>872362.87</v>
      </c>
      <c r="I114" s="368">
        <v>810167.45</v>
      </c>
      <c r="J114" s="456"/>
      <c r="K114" s="368">
        <v>42</v>
      </c>
      <c r="L114" s="368">
        <v>42</v>
      </c>
      <c r="M114" s="368">
        <v>42</v>
      </c>
      <c r="N114" s="456"/>
      <c r="O114" s="462" t="s">
        <v>252</v>
      </c>
      <c r="P114" s="47"/>
      <c r="Q114" s="457" t="s">
        <v>251</v>
      </c>
      <c r="R114" s="458"/>
      <c r="S114" s="47">
        <v>1364562.822625362</v>
      </c>
      <c r="T114" s="47">
        <v>1054507.7570994485</v>
      </c>
      <c r="U114" s="47">
        <v>940319.6095656592</v>
      </c>
      <c r="V114" s="50">
        <f t="shared" si="1"/>
        <v>3359390.1892904695</v>
      </c>
      <c r="Y114"/>
      <c r="Z114"/>
      <c r="AA114"/>
    </row>
    <row r="115" spans="1:27" s="7" customFormat="1" ht="12.75">
      <c r="A115" s="460" t="s">
        <v>185</v>
      </c>
      <c r="B115" s="461" t="s">
        <v>286</v>
      </c>
      <c r="C115" s="364" t="s">
        <v>249</v>
      </c>
      <c r="D115" s="365"/>
      <c r="E115" s="364" t="s">
        <v>249</v>
      </c>
      <c r="F115" s="455"/>
      <c r="G115" s="368">
        <v>11285.92</v>
      </c>
      <c r="H115" s="368">
        <v>8683.34</v>
      </c>
      <c r="I115" s="368">
        <v>9427.26</v>
      </c>
      <c r="J115" s="456"/>
      <c r="K115" s="368">
        <v>2</v>
      </c>
      <c r="L115" s="368">
        <v>3</v>
      </c>
      <c r="M115" s="368">
        <v>2</v>
      </c>
      <c r="N115" s="456"/>
      <c r="O115" s="462" t="s">
        <v>250</v>
      </c>
      <c r="P115" s="47"/>
      <c r="Q115" s="457" t="s">
        <v>251</v>
      </c>
      <c r="R115" s="458"/>
      <c r="S115" s="47">
        <v>12730.716914526649</v>
      </c>
      <c r="T115" s="47">
        <v>10496.376797343433</v>
      </c>
      <c r="U115" s="47">
        <v>10941.734875270486</v>
      </c>
      <c r="V115" s="50">
        <f t="shared" si="1"/>
        <v>34168.82858714057</v>
      </c>
      <c r="Y115"/>
      <c r="Z115"/>
      <c r="AA115"/>
    </row>
    <row r="116" spans="1:27" s="7" customFormat="1" ht="12.75">
      <c r="A116" s="460" t="s">
        <v>185</v>
      </c>
      <c r="B116" s="461" t="s">
        <v>286</v>
      </c>
      <c r="C116" s="364" t="s">
        <v>252</v>
      </c>
      <c r="D116" s="365"/>
      <c r="E116" s="364" t="s">
        <v>252</v>
      </c>
      <c r="F116" s="455"/>
      <c r="G116" s="368">
        <v>141046.67</v>
      </c>
      <c r="H116" s="368">
        <v>89739.68</v>
      </c>
      <c r="I116" s="368">
        <v>89858.26</v>
      </c>
      <c r="J116" s="456"/>
      <c r="K116" s="368">
        <v>8</v>
      </c>
      <c r="L116" s="368">
        <v>8</v>
      </c>
      <c r="M116" s="368">
        <v>8</v>
      </c>
      <c r="N116" s="456"/>
      <c r="O116" s="462" t="s">
        <v>252</v>
      </c>
      <c r="P116" s="47"/>
      <c r="Q116" s="457" t="s">
        <v>251</v>
      </c>
      <c r="R116" s="458"/>
      <c r="S116" s="47">
        <v>159103.13270931024</v>
      </c>
      <c r="T116" s="47">
        <v>108476.86431177685</v>
      </c>
      <c r="U116" s="47">
        <v>104293.85179502027</v>
      </c>
      <c r="V116" s="50">
        <f t="shared" si="1"/>
        <v>371873.8488161074</v>
      </c>
      <c r="Y116"/>
      <c r="Z116"/>
      <c r="AA116"/>
    </row>
    <row r="117" spans="1:27" s="7" customFormat="1" ht="12.75">
      <c r="A117" s="460" t="s">
        <v>185</v>
      </c>
      <c r="B117" s="461" t="s">
        <v>286</v>
      </c>
      <c r="C117" s="364" t="s">
        <v>254</v>
      </c>
      <c r="D117" s="365"/>
      <c r="E117" s="364" t="s">
        <v>254</v>
      </c>
      <c r="F117" s="455"/>
      <c r="G117" s="368">
        <v>179668.99</v>
      </c>
      <c r="H117" s="368">
        <v>128191.7</v>
      </c>
      <c r="I117" s="368">
        <v>126547.96</v>
      </c>
      <c r="J117" s="456"/>
      <c r="K117" s="368">
        <v>25</v>
      </c>
      <c r="L117" s="368">
        <v>28</v>
      </c>
      <c r="M117" s="368">
        <v>28</v>
      </c>
      <c r="N117" s="456"/>
      <c r="O117" s="462" t="s">
        <v>254</v>
      </c>
      <c r="P117" s="47"/>
      <c r="Q117" s="457" t="s">
        <v>251</v>
      </c>
      <c r="R117" s="458"/>
      <c r="S117" s="47">
        <v>202669.79120965942</v>
      </c>
      <c r="T117" s="47">
        <v>154859.99139352742</v>
      </c>
      <c r="U117" s="47">
        <v>146877.6958868573</v>
      </c>
      <c r="V117" s="50">
        <f t="shared" si="1"/>
        <v>504407.47849004413</v>
      </c>
      <c r="Y117"/>
      <c r="Z117"/>
      <c r="AA117"/>
    </row>
    <row r="118" spans="1:27" s="7" customFormat="1" ht="12.75">
      <c r="A118" s="460" t="s">
        <v>185</v>
      </c>
      <c r="B118" s="461" t="s">
        <v>286</v>
      </c>
      <c r="C118" s="364" t="s">
        <v>255</v>
      </c>
      <c r="D118" s="365"/>
      <c r="E118" s="364" t="s">
        <v>255</v>
      </c>
      <c r="F118" s="455"/>
      <c r="G118" s="368">
        <v>205937.93</v>
      </c>
      <c r="H118" s="368">
        <v>119553.74</v>
      </c>
      <c r="I118" s="368">
        <v>119553.74</v>
      </c>
      <c r="J118" s="456"/>
      <c r="K118" s="368">
        <v>8</v>
      </c>
      <c r="L118" s="368">
        <v>8</v>
      </c>
      <c r="M118" s="368">
        <v>8</v>
      </c>
      <c r="N118" s="456"/>
      <c r="O118" s="462" t="s">
        <v>252</v>
      </c>
      <c r="P118" s="47"/>
      <c r="Q118" s="457" t="s">
        <v>251</v>
      </c>
      <c r="R118" s="458"/>
      <c r="S118" s="47">
        <v>232301.6190787818</v>
      </c>
      <c r="T118" s="47">
        <v>144515.94692498847</v>
      </c>
      <c r="U118" s="47">
        <v>138759.8651598683</v>
      </c>
      <c r="V118" s="50">
        <f t="shared" si="1"/>
        <v>515577.4311636386</v>
      </c>
      <c r="Y118"/>
      <c r="Z118"/>
      <c r="AA118"/>
    </row>
    <row r="119" spans="1:27" s="7" customFormat="1" ht="12.75">
      <c r="A119" s="460" t="s">
        <v>185</v>
      </c>
      <c r="B119" s="461" t="s">
        <v>287</v>
      </c>
      <c r="C119" s="364" t="s">
        <v>249</v>
      </c>
      <c r="D119" s="365"/>
      <c r="E119" s="364" t="s">
        <v>249</v>
      </c>
      <c r="F119" s="455"/>
      <c r="G119" s="368">
        <v>43435.36</v>
      </c>
      <c r="H119" s="368">
        <v>34321.78</v>
      </c>
      <c r="I119" s="368">
        <v>45172.14</v>
      </c>
      <c r="J119" s="456"/>
      <c r="K119" s="368">
        <v>9</v>
      </c>
      <c r="L119" s="368">
        <v>8</v>
      </c>
      <c r="M119" s="368">
        <v>10</v>
      </c>
      <c r="N119" s="456"/>
      <c r="O119" s="462" t="s">
        <v>250</v>
      </c>
      <c r="P119" s="47"/>
      <c r="Q119" s="457" t="s">
        <v>251</v>
      </c>
      <c r="R119" s="458"/>
      <c r="S119" s="47">
        <v>48995.85255261017</v>
      </c>
      <c r="T119" s="47">
        <v>41487.99139910747</v>
      </c>
      <c r="U119" s="47">
        <v>52428.97508168873</v>
      </c>
      <c r="V119" s="50">
        <f t="shared" si="1"/>
        <v>142912.81903340638</v>
      </c>
      <c r="Y119"/>
      <c r="Z119"/>
      <c r="AA119"/>
    </row>
    <row r="120" spans="1:27" s="7" customFormat="1" ht="12.75">
      <c r="A120" s="460" t="s">
        <v>185</v>
      </c>
      <c r="B120" s="461" t="s">
        <v>287</v>
      </c>
      <c r="C120" s="364" t="s">
        <v>252</v>
      </c>
      <c r="D120" s="365"/>
      <c r="E120" s="364" t="s">
        <v>252</v>
      </c>
      <c r="F120" s="455"/>
      <c r="G120" s="368">
        <v>85032.78</v>
      </c>
      <c r="H120" s="368">
        <v>39844.96</v>
      </c>
      <c r="I120" s="368">
        <v>39844.96</v>
      </c>
      <c r="J120" s="456"/>
      <c r="K120" s="368">
        <v>5</v>
      </c>
      <c r="L120" s="368">
        <v>4</v>
      </c>
      <c r="M120" s="368">
        <v>4</v>
      </c>
      <c r="N120" s="456"/>
      <c r="O120" s="462" t="s">
        <v>252</v>
      </c>
      <c r="P120" s="47"/>
      <c r="Q120" s="457" t="s">
        <v>251</v>
      </c>
      <c r="R120" s="458"/>
      <c r="S120" s="47">
        <v>95918.47635241286</v>
      </c>
      <c r="T120" s="47">
        <v>48164.38301794899</v>
      </c>
      <c r="U120" s="47">
        <v>46245.99177658805</v>
      </c>
      <c r="V120" s="50">
        <f t="shared" si="1"/>
        <v>190328.8511469499</v>
      </c>
      <c r="Y120"/>
      <c r="Z120"/>
      <c r="AA120"/>
    </row>
    <row r="121" spans="1:27" s="7" customFormat="1" ht="12.75">
      <c r="A121" s="460" t="s">
        <v>185</v>
      </c>
      <c r="B121" s="461" t="s">
        <v>287</v>
      </c>
      <c r="C121" s="364" t="s">
        <v>254</v>
      </c>
      <c r="D121" s="365"/>
      <c r="E121" s="364" t="s">
        <v>254</v>
      </c>
      <c r="F121" s="455"/>
      <c r="G121" s="368">
        <v>420598.65</v>
      </c>
      <c r="H121" s="368">
        <v>324390.74</v>
      </c>
      <c r="I121" s="368">
        <v>321694.6</v>
      </c>
      <c r="J121" s="456"/>
      <c r="K121" s="368">
        <v>80</v>
      </c>
      <c r="L121" s="368">
        <v>113</v>
      </c>
      <c r="M121" s="368">
        <v>119</v>
      </c>
      <c r="N121" s="456"/>
      <c r="O121" s="462" t="s">
        <v>254</v>
      </c>
      <c r="P121" s="47"/>
      <c r="Q121" s="457" t="s">
        <v>251</v>
      </c>
      <c r="R121" s="458"/>
      <c r="S121" s="47">
        <v>474442.69920237554</v>
      </c>
      <c r="T121" s="47">
        <v>390692.774911978</v>
      </c>
      <c r="U121" s="47">
        <v>373023.36451735784</v>
      </c>
      <c r="V121" s="50">
        <f t="shared" si="1"/>
        <v>1238158.8386317114</v>
      </c>
      <c r="Y121"/>
      <c r="Z121"/>
      <c r="AA121"/>
    </row>
    <row r="122" spans="1:27" s="7" customFormat="1" ht="12.75">
      <c r="A122" s="460" t="s">
        <v>185</v>
      </c>
      <c r="B122" s="461" t="s">
        <v>287</v>
      </c>
      <c r="C122" s="364" t="s">
        <v>255</v>
      </c>
      <c r="D122" s="365"/>
      <c r="E122" s="364" t="s">
        <v>255</v>
      </c>
      <c r="F122" s="455"/>
      <c r="G122" s="368">
        <v>550766.62</v>
      </c>
      <c r="H122" s="368">
        <v>466021.46</v>
      </c>
      <c r="I122" s="368">
        <v>371341.74</v>
      </c>
      <c r="J122" s="456"/>
      <c r="K122" s="368">
        <v>18</v>
      </c>
      <c r="L122" s="368">
        <v>18</v>
      </c>
      <c r="M122" s="368">
        <v>18</v>
      </c>
      <c r="N122" s="456"/>
      <c r="O122" s="462" t="s">
        <v>252</v>
      </c>
      <c r="P122" s="47"/>
      <c r="Q122" s="457" t="s">
        <v>251</v>
      </c>
      <c r="R122" s="458"/>
      <c r="S122" s="47">
        <v>621274.4663430781</v>
      </c>
      <c r="T122" s="47">
        <v>563324.3475215886</v>
      </c>
      <c r="U122" s="47">
        <v>430997.22158947826</v>
      </c>
      <c r="V122" s="50">
        <f t="shared" si="1"/>
        <v>1615596.0354541447</v>
      </c>
      <c r="Y122"/>
      <c r="Z122"/>
      <c r="AA122"/>
    </row>
    <row r="123" spans="1:27" s="7" customFormat="1" ht="12.75">
      <c r="A123" s="460" t="s">
        <v>185</v>
      </c>
      <c r="B123" s="461" t="s">
        <v>288</v>
      </c>
      <c r="C123" s="364" t="s">
        <v>252</v>
      </c>
      <c r="D123" s="365"/>
      <c r="E123" s="364" t="s">
        <v>252</v>
      </c>
      <c r="F123" s="455"/>
      <c r="G123" s="368">
        <v>33091.17</v>
      </c>
      <c r="H123" s="368">
        <v>18813.76</v>
      </c>
      <c r="I123" s="368">
        <v>18813.76</v>
      </c>
      <c r="J123" s="456"/>
      <c r="K123" s="368">
        <v>2</v>
      </c>
      <c r="L123" s="368">
        <v>2</v>
      </c>
      <c r="M123" s="368">
        <v>2</v>
      </c>
      <c r="N123" s="456"/>
      <c r="O123" s="462" t="s">
        <v>252</v>
      </c>
      <c r="P123" s="47"/>
      <c r="Q123" s="457" t="s">
        <v>251</v>
      </c>
      <c r="R123" s="458"/>
      <c r="S123" s="47">
        <v>37327.42369611665</v>
      </c>
      <c r="T123" s="47">
        <v>22741.976466980213</v>
      </c>
      <c r="U123" s="47">
        <v>21836.161718990334</v>
      </c>
      <c r="V123" s="50">
        <f t="shared" si="1"/>
        <v>81905.5618820872</v>
      </c>
      <c r="Y123"/>
      <c r="Z123"/>
      <c r="AA123"/>
    </row>
    <row r="124" spans="1:27" s="7" customFormat="1" ht="12.75">
      <c r="A124" s="460" t="s">
        <v>185</v>
      </c>
      <c r="B124" s="461" t="s">
        <v>288</v>
      </c>
      <c r="C124" s="364" t="s">
        <v>254</v>
      </c>
      <c r="D124" s="365"/>
      <c r="E124" s="364" t="s">
        <v>254</v>
      </c>
      <c r="F124" s="455"/>
      <c r="G124" s="368">
        <v>38065.06</v>
      </c>
      <c r="H124" s="368">
        <v>70332.58</v>
      </c>
      <c r="I124" s="368">
        <v>65940.86</v>
      </c>
      <c r="J124" s="456"/>
      <c r="K124" s="368">
        <v>23</v>
      </c>
      <c r="L124" s="368">
        <v>40</v>
      </c>
      <c r="M124" s="368">
        <v>40</v>
      </c>
      <c r="N124" s="456"/>
      <c r="O124" s="462" t="s">
        <v>254</v>
      </c>
      <c r="P124" s="47"/>
      <c r="Q124" s="457" t="s">
        <v>251</v>
      </c>
      <c r="R124" s="458"/>
      <c r="S124" s="47">
        <v>42938.05938678209</v>
      </c>
      <c r="T124" s="47">
        <v>85017.66149998743</v>
      </c>
      <c r="U124" s="47">
        <v>76534.1581294383</v>
      </c>
      <c r="V124" s="50">
        <f t="shared" si="1"/>
        <v>204489.87901620782</v>
      </c>
      <c r="Y124"/>
      <c r="Z124"/>
      <c r="AA124"/>
    </row>
    <row r="125" spans="1:27" s="7" customFormat="1" ht="12.75">
      <c r="A125" s="460" t="s">
        <v>185</v>
      </c>
      <c r="B125" s="461" t="s">
        <v>288</v>
      </c>
      <c r="C125" s="364" t="s">
        <v>255</v>
      </c>
      <c r="D125" s="365"/>
      <c r="E125" s="364" t="s">
        <v>255</v>
      </c>
      <c r="F125" s="455"/>
      <c r="G125" s="368">
        <v>871752.92</v>
      </c>
      <c r="H125" s="368">
        <v>575862.62</v>
      </c>
      <c r="I125" s="368">
        <v>576341.78</v>
      </c>
      <c r="J125" s="456"/>
      <c r="K125" s="368">
        <v>34</v>
      </c>
      <c r="L125" s="368">
        <v>34</v>
      </c>
      <c r="M125" s="368">
        <v>34</v>
      </c>
      <c r="N125" s="456"/>
      <c r="O125" s="462" t="s">
        <v>252</v>
      </c>
      <c r="P125" s="47"/>
      <c r="Q125" s="457" t="s">
        <v>251</v>
      </c>
      <c r="R125" s="458"/>
      <c r="S125" s="47">
        <v>983352.6769578375</v>
      </c>
      <c r="T125" s="47">
        <v>696099.7776230572</v>
      </c>
      <c r="U125" s="47">
        <v>668930.2039300359</v>
      </c>
      <c r="V125" s="50">
        <f t="shared" si="1"/>
        <v>2348382.658510931</v>
      </c>
      <c r="Y125"/>
      <c r="Z125"/>
      <c r="AA125"/>
    </row>
    <row r="126" spans="1:27" s="7" customFormat="1" ht="12.75">
      <c r="A126" s="460" t="s">
        <v>185</v>
      </c>
      <c r="B126" s="461" t="s">
        <v>289</v>
      </c>
      <c r="C126" s="364" t="s">
        <v>249</v>
      </c>
      <c r="D126" s="365"/>
      <c r="E126" s="364" t="s">
        <v>249</v>
      </c>
      <c r="F126" s="455"/>
      <c r="G126" s="368">
        <v>131093.86</v>
      </c>
      <c r="H126" s="368">
        <v>92944.61</v>
      </c>
      <c r="I126" s="368">
        <v>89536.17</v>
      </c>
      <c r="J126" s="456"/>
      <c r="K126" s="368">
        <v>26</v>
      </c>
      <c r="L126" s="368">
        <v>26</v>
      </c>
      <c r="M126" s="368">
        <v>26</v>
      </c>
      <c r="N126" s="456"/>
      <c r="O126" s="462" t="s">
        <v>250</v>
      </c>
      <c r="P126" s="47"/>
      <c r="Q126" s="457" t="s">
        <v>257</v>
      </c>
      <c r="R126" s="458"/>
      <c r="S126" s="47">
        <v>147876.18739921856</v>
      </c>
      <c r="T126" s="47">
        <v>112350.9672363554</v>
      </c>
      <c r="U126" s="47">
        <v>103920.01853000204</v>
      </c>
      <c r="V126" s="50">
        <f t="shared" si="1"/>
        <v>364147.173165576</v>
      </c>
      <c r="Y126"/>
      <c r="Z126"/>
      <c r="AA126"/>
    </row>
    <row r="127" spans="1:27" s="7" customFormat="1" ht="12.75">
      <c r="A127" s="460" t="s">
        <v>185</v>
      </c>
      <c r="B127" s="461" t="s">
        <v>289</v>
      </c>
      <c r="C127" s="364" t="s">
        <v>252</v>
      </c>
      <c r="D127" s="365"/>
      <c r="E127" s="364" t="s">
        <v>252</v>
      </c>
      <c r="F127" s="455"/>
      <c r="G127" s="368">
        <v>231171.87</v>
      </c>
      <c r="H127" s="368">
        <v>139287.83</v>
      </c>
      <c r="I127" s="368">
        <v>139810.52</v>
      </c>
      <c r="J127" s="456"/>
      <c r="K127" s="368">
        <v>14</v>
      </c>
      <c r="L127" s="368">
        <v>14</v>
      </c>
      <c r="M127" s="368">
        <v>14</v>
      </c>
      <c r="N127" s="456"/>
      <c r="O127" s="462" t="s">
        <v>252</v>
      </c>
      <c r="P127" s="47"/>
      <c r="Q127" s="457" t="s">
        <v>257</v>
      </c>
      <c r="R127" s="458"/>
      <c r="S127" s="47">
        <v>260765.94868400236</v>
      </c>
      <c r="T127" s="47">
        <v>168370.41356946938</v>
      </c>
      <c r="U127" s="47">
        <v>162270.86583097331</v>
      </c>
      <c r="V127" s="50">
        <f t="shared" si="1"/>
        <v>591407.228084445</v>
      </c>
      <c r="Y127"/>
      <c r="Z127"/>
      <c r="AA127"/>
    </row>
    <row r="128" spans="1:27" s="7" customFormat="1" ht="12.75">
      <c r="A128" s="460" t="s">
        <v>185</v>
      </c>
      <c r="B128" s="461" t="s">
        <v>289</v>
      </c>
      <c r="C128" s="364" t="s">
        <v>253</v>
      </c>
      <c r="D128" s="365"/>
      <c r="E128" s="364" t="s">
        <v>253</v>
      </c>
      <c r="F128" s="455"/>
      <c r="G128" s="368">
        <v>172467.39</v>
      </c>
      <c r="H128" s="368">
        <v>84259.87</v>
      </c>
      <c r="I128" s="368">
        <v>84677.82</v>
      </c>
      <c r="J128" s="456"/>
      <c r="K128" s="368">
        <v>6</v>
      </c>
      <c r="L128" s="368">
        <v>4</v>
      </c>
      <c r="M128" s="368">
        <v>4</v>
      </c>
      <c r="N128" s="456"/>
      <c r="O128" s="462" t="s">
        <v>253</v>
      </c>
      <c r="P128" s="47"/>
      <c r="Q128" s="457" t="s">
        <v>257</v>
      </c>
      <c r="R128" s="458"/>
      <c r="S128" s="47">
        <v>194546.25932819518</v>
      </c>
      <c r="T128" s="47">
        <v>101852.8981262019</v>
      </c>
      <c r="U128" s="47">
        <v>98281.18204609575</v>
      </c>
      <c r="V128" s="50">
        <f t="shared" si="1"/>
        <v>394680.3395004928</v>
      </c>
      <c r="Y128"/>
      <c r="Z128"/>
      <c r="AA128"/>
    </row>
    <row r="129" spans="1:27" s="7" customFormat="1" ht="12.75">
      <c r="A129" s="460" t="s">
        <v>185</v>
      </c>
      <c r="B129" s="461" t="s">
        <v>290</v>
      </c>
      <c r="C129" s="364" t="s">
        <v>249</v>
      </c>
      <c r="D129" s="365"/>
      <c r="E129" s="364" t="s">
        <v>249</v>
      </c>
      <c r="F129" s="455"/>
      <c r="G129" s="368">
        <v>56790.42</v>
      </c>
      <c r="H129" s="368">
        <v>35240.14</v>
      </c>
      <c r="I129" s="368">
        <v>33946.14</v>
      </c>
      <c r="J129" s="456"/>
      <c r="K129" s="368">
        <v>10</v>
      </c>
      <c r="L129" s="368">
        <v>10</v>
      </c>
      <c r="M129" s="368">
        <v>10</v>
      </c>
      <c r="N129" s="456"/>
      <c r="O129" s="462" t="s">
        <v>250</v>
      </c>
      <c r="P129" s="47"/>
      <c r="Q129" s="457" t="s">
        <v>257</v>
      </c>
      <c r="R129" s="458"/>
      <c r="S129" s="47">
        <v>64060.5958997647</v>
      </c>
      <c r="T129" s="47">
        <v>42598.10025072543</v>
      </c>
      <c r="U129" s="47">
        <v>39399.53538131063</v>
      </c>
      <c r="V129" s="50">
        <f t="shared" si="1"/>
        <v>146058.23153180076</v>
      </c>
      <c r="Y129"/>
      <c r="Z129"/>
      <c r="AA129"/>
    </row>
    <row r="130" spans="1:27" s="7" customFormat="1" ht="12.75">
      <c r="A130" s="460" t="s">
        <v>185</v>
      </c>
      <c r="B130" s="461" t="s">
        <v>290</v>
      </c>
      <c r="C130" s="364" t="s">
        <v>252</v>
      </c>
      <c r="D130" s="365"/>
      <c r="E130" s="364" t="s">
        <v>252</v>
      </c>
      <c r="F130" s="455"/>
      <c r="G130" s="368">
        <v>74081.95</v>
      </c>
      <c r="H130" s="368">
        <v>47782.76</v>
      </c>
      <c r="I130" s="368">
        <v>47782.76</v>
      </c>
      <c r="J130" s="456"/>
      <c r="K130" s="368">
        <v>8</v>
      </c>
      <c r="L130" s="368">
        <v>8</v>
      </c>
      <c r="M130" s="368">
        <v>8</v>
      </c>
      <c r="N130" s="456"/>
      <c r="O130" s="462" t="s">
        <v>252</v>
      </c>
      <c r="P130" s="47"/>
      <c r="Q130" s="457" t="s">
        <v>257</v>
      </c>
      <c r="R130" s="458"/>
      <c r="S130" s="47">
        <v>83565.74687097884</v>
      </c>
      <c r="T130" s="47">
        <v>57759.5548921302</v>
      </c>
      <c r="U130" s="47">
        <v>55458.987184895675</v>
      </c>
      <c r="V130" s="50">
        <f t="shared" si="1"/>
        <v>196784.28894800472</v>
      </c>
      <c r="Y130"/>
      <c r="Z130"/>
      <c r="AA130"/>
    </row>
    <row r="131" spans="1:27" s="7" customFormat="1" ht="12.75">
      <c r="A131" s="460" t="s">
        <v>185</v>
      </c>
      <c r="B131" s="461" t="s">
        <v>290</v>
      </c>
      <c r="C131" s="364" t="s">
        <v>254</v>
      </c>
      <c r="D131" s="365"/>
      <c r="E131" s="364" t="s">
        <v>254</v>
      </c>
      <c r="F131" s="455"/>
      <c r="G131" s="368">
        <v>287158.03</v>
      </c>
      <c r="H131" s="368">
        <v>292307.39</v>
      </c>
      <c r="I131" s="368">
        <v>285093.44</v>
      </c>
      <c r="J131" s="456"/>
      <c r="K131" s="368">
        <v>116</v>
      </c>
      <c r="L131" s="368">
        <v>150</v>
      </c>
      <c r="M131" s="368">
        <v>150</v>
      </c>
      <c r="N131" s="456"/>
      <c r="O131" s="462" t="s">
        <v>254</v>
      </c>
      <c r="P131" s="47"/>
      <c r="Q131" s="457" t="s">
        <v>257</v>
      </c>
      <c r="R131" s="458"/>
      <c r="S131" s="47">
        <v>323919.3251115684</v>
      </c>
      <c r="T131" s="47">
        <v>352959.5300325438</v>
      </c>
      <c r="U131" s="47">
        <v>330893.2643375523</v>
      </c>
      <c r="V131" s="50">
        <f t="shared" si="1"/>
        <v>1007772.1194816644</v>
      </c>
      <c r="Y131"/>
      <c r="Z131"/>
      <c r="AA131"/>
    </row>
    <row r="132" spans="1:27" s="7" customFormat="1" ht="12.75">
      <c r="A132" s="460" t="s">
        <v>185</v>
      </c>
      <c r="B132" s="461" t="s">
        <v>290</v>
      </c>
      <c r="C132" s="364" t="s">
        <v>255</v>
      </c>
      <c r="D132" s="365"/>
      <c r="E132" s="364" t="s">
        <v>255</v>
      </c>
      <c r="F132" s="455"/>
      <c r="G132" s="368">
        <v>1868138.91</v>
      </c>
      <c r="H132" s="368">
        <v>1572697.55</v>
      </c>
      <c r="I132" s="368">
        <v>1319787.88</v>
      </c>
      <c r="J132" s="456"/>
      <c r="K132" s="368">
        <v>68</v>
      </c>
      <c r="L132" s="368">
        <v>68</v>
      </c>
      <c r="M132" s="368">
        <v>69</v>
      </c>
      <c r="N132" s="456"/>
      <c r="O132" s="462" t="s">
        <v>252</v>
      </c>
      <c r="P132" s="47"/>
      <c r="Q132" s="457" t="s">
        <v>257</v>
      </c>
      <c r="R132" s="458"/>
      <c r="S132" s="47">
        <v>2107293.6561859716</v>
      </c>
      <c r="T132" s="47">
        <v>1901068.7216046895</v>
      </c>
      <c r="U132" s="47">
        <v>1531809.780843564</v>
      </c>
      <c r="V132" s="50">
        <f t="shared" si="1"/>
        <v>5540172.158634225</v>
      </c>
      <c r="Y132"/>
      <c r="Z132"/>
      <c r="AA132"/>
    </row>
    <row r="133" spans="1:27" s="7" customFormat="1" ht="12.75">
      <c r="A133" s="460" t="s">
        <v>185</v>
      </c>
      <c r="B133" s="461" t="s">
        <v>291</v>
      </c>
      <c r="C133" s="364" t="s">
        <v>254</v>
      </c>
      <c r="D133" s="365"/>
      <c r="E133" s="364" t="s">
        <v>254</v>
      </c>
      <c r="F133" s="455"/>
      <c r="G133" s="368">
        <v>223846.98</v>
      </c>
      <c r="H133" s="368">
        <v>223828.12</v>
      </c>
      <c r="I133" s="368">
        <v>218696.61</v>
      </c>
      <c r="J133" s="456"/>
      <c r="K133" s="368">
        <v>54</v>
      </c>
      <c r="L133" s="368">
        <v>76</v>
      </c>
      <c r="M133" s="368">
        <v>76</v>
      </c>
      <c r="N133" s="456"/>
      <c r="O133" s="462" t="s">
        <v>254</v>
      </c>
      <c r="P133" s="47"/>
      <c r="Q133" s="457" t="s">
        <v>257</v>
      </c>
      <c r="R133" s="458"/>
      <c r="S133" s="47">
        <v>252503.34350692795</v>
      </c>
      <c r="T133" s="47">
        <v>269698.0057114738</v>
      </c>
      <c r="U133" s="47">
        <v>253829.8853262165</v>
      </c>
      <c r="V133" s="50">
        <f t="shared" si="1"/>
        <v>776031.2345446183</v>
      </c>
      <c r="Y133"/>
      <c r="Z133"/>
      <c r="AA133"/>
    </row>
    <row r="134" spans="1:27" s="7" customFormat="1" ht="12.75">
      <c r="A134" s="460" t="s">
        <v>185</v>
      </c>
      <c r="B134" s="461" t="s">
        <v>291</v>
      </c>
      <c r="C134" s="364" t="s">
        <v>255</v>
      </c>
      <c r="D134" s="365"/>
      <c r="E134" s="364" t="s">
        <v>255</v>
      </c>
      <c r="F134" s="455"/>
      <c r="G134" s="368">
        <v>1315776.91</v>
      </c>
      <c r="H134" s="368">
        <v>1044973.49</v>
      </c>
      <c r="I134" s="368">
        <v>979008.02</v>
      </c>
      <c r="J134" s="456"/>
      <c r="K134" s="368">
        <v>58</v>
      </c>
      <c r="L134" s="368">
        <v>58</v>
      </c>
      <c r="M134" s="368">
        <v>58</v>
      </c>
      <c r="N134" s="456"/>
      <c r="O134" s="462" t="s">
        <v>252</v>
      </c>
      <c r="P134" s="47"/>
      <c r="Q134" s="457" t="s">
        <v>257</v>
      </c>
      <c r="R134" s="458"/>
      <c r="S134" s="47">
        <v>1484219.5730503679</v>
      </c>
      <c r="T134" s="47">
        <v>1263158.5880864954</v>
      </c>
      <c r="U134" s="47">
        <v>1131760.9604878875</v>
      </c>
      <c r="V134" s="50">
        <f t="shared" si="1"/>
        <v>3879139.121624751</v>
      </c>
      <c r="Y134"/>
      <c r="Z134"/>
      <c r="AA134"/>
    </row>
    <row r="135" spans="1:27" s="7" customFormat="1" ht="12.75">
      <c r="A135" s="460" t="s">
        <v>185</v>
      </c>
      <c r="B135" s="461" t="s">
        <v>292</v>
      </c>
      <c r="C135" s="364" t="s">
        <v>249</v>
      </c>
      <c r="D135" s="365"/>
      <c r="E135" s="364" t="s">
        <v>249</v>
      </c>
      <c r="F135" s="455"/>
      <c r="G135" s="368">
        <v>18646.69</v>
      </c>
      <c r="H135" s="368">
        <v>11729.56</v>
      </c>
      <c r="I135" s="368">
        <v>11729.56</v>
      </c>
      <c r="J135" s="456"/>
      <c r="K135" s="368">
        <v>4</v>
      </c>
      <c r="L135" s="368">
        <v>4</v>
      </c>
      <c r="M135" s="368">
        <v>4</v>
      </c>
      <c r="N135" s="456"/>
      <c r="O135" s="462" t="s">
        <v>250</v>
      </c>
      <c r="P135" s="47"/>
      <c r="Q135" s="457" t="s">
        <v>257</v>
      </c>
      <c r="R135" s="458"/>
      <c r="S135" s="47">
        <v>21033.79536474961</v>
      </c>
      <c r="T135" s="47">
        <v>14178.631889002114</v>
      </c>
      <c r="U135" s="47">
        <v>13613.895842861837</v>
      </c>
      <c r="V135" s="50">
        <f t="shared" si="1"/>
        <v>48826.32309661356</v>
      </c>
      <c r="Y135"/>
      <c r="Z135"/>
      <c r="AA135"/>
    </row>
    <row r="136" spans="1:27" s="7" customFormat="1" ht="12.75">
      <c r="A136" s="460" t="s">
        <v>185</v>
      </c>
      <c r="B136" s="461" t="s">
        <v>292</v>
      </c>
      <c r="C136" s="364" t="s">
        <v>252</v>
      </c>
      <c r="D136" s="365"/>
      <c r="E136" s="364" t="s">
        <v>252</v>
      </c>
      <c r="F136" s="455"/>
      <c r="G136" s="368">
        <v>34578.21</v>
      </c>
      <c r="H136" s="368">
        <v>19779.25</v>
      </c>
      <c r="I136" s="368">
        <v>19918.6</v>
      </c>
      <c r="J136" s="456"/>
      <c r="K136" s="368">
        <v>2</v>
      </c>
      <c r="L136" s="368">
        <v>2</v>
      </c>
      <c r="M136" s="368">
        <v>2</v>
      </c>
      <c r="N136" s="456"/>
      <c r="O136" s="462" t="s">
        <v>252</v>
      </c>
      <c r="P136" s="47"/>
      <c r="Q136" s="457" t="s">
        <v>257</v>
      </c>
      <c r="R136" s="458"/>
      <c r="S136" s="47">
        <v>39004.831056843796</v>
      </c>
      <c r="T136" s="47">
        <v>23909.05582055466</v>
      </c>
      <c r="U136" s="47">
        <v>23118.492572238665</v>
      </c>
      <c r="V136" s="50">
        <f t="shared" si="1"/>
        <v>86032.37944963713</v>
      </c>
      <c r="Y136"/>
      <c r="Z136"/>
      <c r="AA136"/>
    </row>
    <row r="137" spans="1:27" s="7" customFormat="1" ht="12.75">
      <c r="A137" s="460" t="s">
        <v>185</v>
      </c>
      <c r="B137" s="461" t="s">
        <v>292</v>
      </c>
      <c r="C137" s="364" t="s">
        <v>254</v>
      </c>
      <c r="D137" s="365"/>
      <c r="E137" s="364" t="s">
        <v>254</v>
      </c>
      <c r="F137" s="455"/>
      <c r="G137" s="368">
        <v>61734.98</v>
      </c>
      <c r="H137" s="368">
        <v>58390.02</v>
      </c>
      <c r="I137" s="368">
        <v>55764.5</v>
      </c>
      <c r="J137" s="456"/>
      <c r="K137" s="368">
        <v>18</v>
      </c>
      <c r="L137" s="368">
        <v>28</v>
      </c>
      <c r="M137" s="368">
        <v>28</v>
      </c>
      <c r="N137" s="456"/>
      <c r="O137" s="462" t="s">
        <v>254</v>
      </c>
      <c r="P137" s="47"/>
      <c r="Q137" s="457" t="s">
        <v>257</v>
      </c>
      <c r="R137" s="458"/>
      <c r="S137" s="47">
        <v>69638.1468328647</v>
      </c>
      <c r="T137" s="47">
        <v>70035.39860927284</v>
      </c>
      <c r="U137" s="47">
        <v>63792.721739879</v>
      </c>
      <c r="V137" s="50">
        <f t="shared" si="1"/>
        <v>203466.26718201654</v>
      </c>
      <c r="Y137"/>
      <c r="Z137"/>
      <c r="AA137"/>
    </row>
    <row r="138" spans="1:27" s="7" customFormat="1" ht="12.75">
      <c r="A138" s="460" t="s">
        <v>185</v>
      </c>
      <c r="B138" s="461" t="s">
        <v>292</v>
      </c>
      <c r="C138" s="364" t="s">
        <v>255</v>
      </c>
      <c r="D138" s="365"/>
      <c r="E138" s="364" t="s">
        <v>255</v>
      </c>
      <c r="F138" s="455"/>
      <c r="G138" s="368">
        <v>715487.32</v>
      </c>
      <c r="H138" s="368">
        <v>448176.9</v>
      </c>
      <c r="I138" s="368">
        <v>448656.04</v>
      </c>
      <c r="J138" s="456"/>
      <c r="K138" s="368">
        <v>28</v>
      </c>
      <c r="L138" s="368">
        <v>28</v>
      </c>
      <c r="M138" s="368">
        <v>28</v>
      </c>
      <c r="N138" s="456"/>
      <c r="O138" s="462" t="s">
        <v>252</v>
      </c>
      <c r="P138" s="47"/>
      <c r="Q138" s="457" t="s">
        <v>257</v>
      </c>
      <c r="R138" s="458"/>
      <c r="S138" s="47">
        <v>807082.3226509971</v>
      </c>
      <c r="T138" s="47">
        <v>541753.9350371294</v>
      </c>
      <c r="U138" s="47">
        <v>520731.9454293983</v>
      </c>
      <c r="V138" s="50">
        <f t="shared" si="1"/>
        <v>1869568.2031175247</v>
      </c>
      <c r="Y138"/>
      <c r="Z138"/>
      <c r="AA138"/>
    </row>
    <row r="139" spans="1:27" s="7" customFormat="1" ht="22.5">
      <c r="A139" s="460" t="s">
        <v>185</v>
      </c>
      <c r="B139" s="461" t="s">
        <v>293</v>
      </c>
      <c r="C139" s="364" t="s">
        <v>249</v>
      </c>
      <c r="D139" s="365"/>
      <c r="E139" s="364" t="s">
        <v>249</v>
      </c>
      <c r="F139" s="455"/>
      <c r="G139" s="368">
        <v>295949.8</v>
      </c>
      <c r="H139" s="368">
        <v>235531.65</v>
      </c>
      <c r="I139" s="368">
        <v>234376.03</v>
      </c>
      <c r="J139" s="456"/>
      <c r="K139" s="368">
        <v>54</v>
      </c>
      <c r="L139" s="368">
        <v>54</v>
      </c>
      <c r="M139" s="368">
        <v>55</v>
      </c>
      <c r="N139" s="456"/>
      <c r="O139" s="462" t="s">
        <v>250</v>
      </c>
      <c r="P139" s="47"/>
      <c r="Q139" s="457" t="s">
        <v>273</v>
      </c>
      <c r="R139" s="458"/>
      <c r="S139" s="47">
        <v>333836.59681362077</v>
      </c>
      <c r="T139" s="47">
        <v>284709.4489102136</v>
      </c>
      <c r="U139" s="47">
        <v>272028.1801264038</v>
      </c>
      <c r="V139" s="50">
        <f t="shared" si="1"/>
        <v>890574.2258502381</v>
      </c>
      <c r="Y139"/>
      <c r="Z139"/>
      <c r="AA139"/>
    </row>
    <row r="140" spans="1:27" s="7" customFormat="1" ht="22.5">
      <c r="A140" s="460" t="s">
        <v>185</v>
      </c>
      <c r="B140" s="461" t="s">
        <v>293</v>
      </c>
      <c r="C140" s="364" t="s">
        <v>252</v>
      </c>
      <c r="D140" s="365"/>
      <c r="E140" s="364" t="s">
        <v>252</v>
      </c>
      <c r="F140" s="455"/>
      <c r="G140" s="368">
        <v>111720.05</v>
      </c>
      <c r="H140" s="368">
        <v>72791.3</v>
      </c>
      <c r="I140" s="368">
        <v>72861.88</v>
      </c>
      <c r="J140" s="456"/>
      <c r="K140" s="368">
        <v>8</v>
      </c>
      <c r="L140" s="368">
        <v>8</v>
      </c>
      <c r="M140" s="368">
        <v>8</v>
      </c>
      <c r="N140" s="456"/>
      <c r="O140" s="462" t="s">
        <v>252</v>
      </c>
      <c r="P140" s="47"/>
      <c r="Q140" s="457" t="s">
        <v>273</v>
      </c>
      <c r="R140" s="458"/>
      <c r="S140" s="47">
        <v>126022.18784350439</v>
      </c>
      <c r="T140" s="47">
        <v>87989.74960884464</v>
      </c>
      <c r="U140" s="47">
        <v>84567.02938857878</v>
      </c>
      <c r="V140" s="50">
        <f t="shared" si="1"/>
        <v>298578.96684092784</v>
      </c>
      <c r="Y140"/>
      <c r="Z140"/>
      <c r="AA140"/>
    </row>
    <row r="141" spans="1:27" s="7" customFormat="1" ht="22.5">
      <c r="A141" s="460" t="s">
        <v>185</v>
      </c>
      <c r="B141" s="461" t="s">
        <v>293</v>
      </c>
      <c r="C141" s="364" t="s">
        <v>253</v>
      </c>
      <c r="D141" s="365"/>
      <c r="E141" s="364" t="s">
        <v>253</v>
      </c>
      <c r="F141" s="455"/>
      <c r="G141" s="368">
        <v>178392.49</v>
      </c>
      <c r="H141" s="368">
        <v>104232.22</v>
      </c>
      <c r="I141" s="368">
        <v>105179</v>
      </c>
      <c r="J141" s="456"/>
      <c r="K141" s="368">
        <v>6</v>
      </c>
      <c r="L141" s="368">
        <v>6</v>
      </c>
      <c r="M141" s="368">
        <v>6</v>
      </c>
      <c r="N141" s="456"/>
      <c r="O141" s="462" t="s">
        <v>253</v>
      </c>
      <c r="P141" s="47"/>
      <c r="Q141" s="457" t="s">
        <v>273</v>
      </c>
      <c r="R141" s="458"/>
      <c r="S141" s="47">
        <v>201229.8766841805</v>
      </c>
      <c r="T141" s="47">
        <v>125995.37223506118</v>
      </c>
      <c r="U141" s="47">
        <v>122075.84520274973</v>
      </c>
      <c r="V141" s="50">
        <f aca="true" t="shared" si="2" ref="V141:V204">+S141+T141+U141</f>
        <v>449301.09412199137</v>
      </c>
      <c r="Y141"/>
      <c r="Z141"/>
      <c r="AA141"/>
    </row>
    <row r="142" spans="1:27" s="7" customFormat="1" ht="22.5">
      <c r="A142" s="460" t="s">
        <v>185</v>
      </c>
      <c r="B142" s="461" t="s">
        <v>293</v>
      </c>
      <c r="C142" s="364" t="s">
        <v>255</v>
      </c>
      <c r="D142" s="365"/>
      <c r="E142" s="364" t="s">
        <v>255</v>
      </c>
      <c r="F142" s="455"/>
      <c r="G142" s="368">
        <v>49784.52</v>
      </c>
      <c r="H142" s="368">
        <v>28290.24</v>
      </c>
      <c r="I142" s="368">
        <v>28492.64</v>
      </c>
      <c r="J142" s="456"/>
      <c r="K142" s="368">
        <v>2</v>
      </c>
      <c r="L142" s="368">
        <v>2</v>
      </c>
      <c r="M142" s="368">
        <v>2</v>
      </c>
      <c r="N142" s="456"/>
      <c r="O142" s="462" t="s">
        <v>252</v>
      </c>
      <c r="P142" s="47"/>
      <c r="Q142" s="457" t="s">
        <v>273</v>
      </c>
      <c r="R142" s="458"/>
      <c r="S142" s="47">
        <v>56157.817071677826</v>
      </c>
      <c r="T142" s="47">
        <v>34197.09682302859</v>
      </c>
      <c r="U142" s="47">
        <v>33069.93896174783</v>
      </c>
      <c r="V142" s="50">
        <f t="shared" si="2"/>
        <v>123424.85285645424</v>
      </c>
      <c r="Y142"/>
      <c r="Z142"/>
      <c r="AA142"/>
    </row>
    <row r="143" spans="1:27" s="7" customFormat="1" ht="22.5">
      <c r="A143" s="460" t="s">
        <v>185</v>
      </c>
      <c r="B143" s="461" t="s">
        <v>294</v>
      </c>
      <c r="C143" s="364" t="s">
        <v>249</v>
      </c>
      <c r="D143" s="365"/>
      <c r="E143" s="364" t="s">
        <v>249</v>
      </c>
      <c r="F143" s="455"/>
      <c r="G143" s="368">
        <v>291803.23</v>
      </c>
      <c r="H143" s="368">
        <v>245075.8</v>
      </c>
      <c r="I143" s="368">
        <v>242451.37</v>
      </c>
      <c r="J143" s="456"/>
      <c r="K143" s="368">
        <v>46</v>
      </c>
      <c r="L143" s="368">
        <v>50</v>
      </c>
      <c r="M143" s="368">
        <v>50</v>
      </c>
      <c r="N143" s="456"/>
      <c r="O143" s="462" t="s">
        <v>250</v>
      </c>
      <c r="P143" s="47"/>
      <c r="Q143" s="457" t="s">
        <v>273</v>
      </c>
      <c r="R143" s="458"/>
      <c r="S143" s="47">
        <v>329159.1926820773</v>
      </c>
      <c r="T143" s="47">
        <v>296246.36841473205</v>
      </c>
      <c r="U143" s="47">
        <v>281400.8111249831</v>
      </c>
      <c r="V143" s="50">
        <f t="shared" si="2"/>
        <v>906806.3722217925</v>
      </c>
      <c r="Y143"/>
      <c r="Z143"/>
      <c r="AA143"/>
    </row>
    <row r="144" spans="1:27" s="7" customFormat="1" ht="22.5">
      <c r="A144" s="460" t="s">
        <v>185</v>
      </c>
      <c r="B144" s="461" t="s">
        <v>294</v>
      </c>
      <c r="C144" s="364" t="s">
        <v>252</v>
      </c>
      <c r="D144" s="365"/>
      <c r="E144" s="364" t="s">
        <v>252</v>
      </c>
      <c r="F144" s="455"/>
      <c r="G144" s="368">
        <v>533832.6</v>
      </c>
      <c r="H144" s="368">
        <v>303821.41</v>
      </c>
      <c r="I144" s="368">
        <v>316016.74</v>
      </c>
      <c r="J144" s="456"/>
      <c r="K144" s="368">
        <v>26</v>
      </c>
      <c r="L144" s="368">
        <v>26</v>
      </c>
      <c r="M144" s="368">
        <v>26</v>
      </c>
      <c r="N144" s="456"/>
      <c r="O144" s="462" t="s">
        <v>252</v>
      </c>
      <c r="P144" s="47"/>
      <c r="Q144" s="457" t="s">
        <v>273</v>
      </c>
      <c r="R144" s="458"/>
      <c r="S144" s="47">
        <v>602172.5929605862</v>
      </c>
      <c r="T144" s="47">
        <v>367257.760085424</v>
      </c>
      <c r="U144" s="47">
        <v>366784.3451042281</v>
      </c>
      <c r="V144" s="50">
        <f t="shared" si="2"/>
        <v>1336214.6981502385</v>
      </c>
      <c r="Y144"/>
      <c r="Z144"/>
      <c r="AA144"/>
    </row>
    <row r="145" spans="1:27" s="7" customFormat="1" ht="22.5">
      <c r="A145" s="460" t="s">
        <v>185</v>
      </c>
      <c r="B145" s="461" t="s">
        <v>294</v>
      </c>
      <c r="C145" s="364" t="s">
        <v>253</v>
      </c>
      <c r="D145" s="365"/>
      <c r="E145" s="364" t="s">
        <v>253</v>
      </c>
      <c r="F145" s="455"/>
      <c r="G145" s="368">
        <v>53409.64</v>
      </c>
      <c r="H145" s="368">
        <v>30101.8</v>
      </c>
      <c r="I145" s="368">
        <v>30101.8</v>
      </c>
      <c r="J145" s="456"/>
      <c r="K145" s="368">
        <v>2</v>
      </c>
      <c r="L145" s="368">
        <v>2</v>
      </c>
      <c r="M145" s="368">
        <v>2</v>
      </c>
      <c r="N145" s="456"/>
      <c r="O145" s="462" t="s">
        <v>253</v>
      </c>
      <c r="P145" s="47"/>
      <c r="Q145" s="457" t="s">
        <v>273</v>
      </c>
      <c r="R145" s="458"/>
      <c r="S145" s="47">
        <v>60247.01640156754</v>
      </c>
      <c r="T145" s="47">
        <v>36386.90124747765</v>
      </c>
      <c r="U145" s="47">
        <v>34937.60805031548</v>
      </c>
      <c r="V145" s="50">
        <f t="shared" si="2"/>
        <v>131571.52569936065</v>
      </c>
      <c r="Y145"/>
      <c r="Z145"/>
      <c r="AA145"/>
    </row>
    <row r="146" spans="1:27" s="7" customFormat="1" ht="22.5">
      <c r="A146" s="460" t="s">
        <v>185</v>
      </c>
      <c r="B146" s="461" t="s">
        <v>294</v>
      </c>
      <c r="C146" s="364" t="s">
        <v>254</v>
      </c>
      <c r="D146" s="365"/>
      <c r="E146" s="364" t="s">
        <v>254</v>
      </c>
      <c r="F146" s="455"/>
      <c r="G146" s="368">
        <v>1051540.26</v>
      </c>
      <c r="H146" s="368">
        <v>949605.18</v>
      </c>
      <c r="I146" s="368">
        <v>1000234.24</v>
      </c>
      <c r="J146" s="456"/>
      <c r="K146" s="368">
        <v>361</v>
      </c>
      <c r="L146" s="368">
        <v>343</v>
      </c>
      <c r="M146" s="368">
        <v>350</v>
      </c>
      <c r="N146" s="456"/>
      <c r="O146" s="462" t="s">
        <v>254</v>
      </c>
      <c r="P146" s="47"/>
      <c r="Q146" s="457" t="s">
        <v>273</v>
      </c>
      <c r="R146" s="458"/>
      <c r="S146" s="47">
        <v>1184908.6184228521</v>
      </c>
      <c r="T146" s="47">
        <v>1147450.4348734003</v>
      </c>
      <c r="U146" s="47">
        <v>1153773.645232357</v>
      </c>
      <c r="V146" s="50">
        <f t="shared" si="2"/>
        <v>3486132.6985286092</v>
      </c>
      <c r="Y146"/>
      <c r="Z146"/>
      <c r="AA146"/>
    </row>
    <row r="147" spans="1:27" s="7" customFormat="1" ht="22.5">
      <c r="A147" s="460" t="s">
        <v>185</v>
      </c>
      <c r="B147" s="461" t="s">
        <v>294</v>
      </c>
      <c r="C147" s="364" t="s">
        <v>255</v>
      </c>
      <c r="D147" s="365"/>
      <c r="E147" s="364" t="s">
        <v>255</v>
      </c>
      <c r="F147" s="455"/>
      <c r="G147" s="368">
        <v>1564942.15</v>
      </c>
      <c r="H147" s="368">
        <v>1185683.19</v>
      </c>
      <c r="I147" s="368">
        <v>1018582.71</v>
      </c>
      <c r="J147" s="456"/>
      <c r="K147" s="368">
        <v>60</v>
      </c>
      <c r="L147" s="368">
        <v>60</v>
      </c>
      <c r="M147" s="368">
        <v>60</v>
      </c>
      <c r="N147" s="456"/>
      <c r="O147" s="462" t="s">
        <v>252</v>
      </c>
      <c r="P147" s="47"/>
      <c r="Q147" s="457" t="s">
        <v>273</v>
      </c>
      <c r="R147" s="458"/>
      <c r="S147" s="47">
        <v>1765282.3606104509</v>
      </c>
      <c r="T147" s="47">
        <v>1433247.750809728</v>
      </c>
      <c r="U147" s="47">
        <v>1182216.461766677</v>
      </c>
      <c r="V147" s="50">
        <f t="shared" si="2"/>
        <v>4380746.573186856</v>
      </c>
      <c r="Y147"/>
      <c r="Z147"/>
      <c r="AA147"/>
    </row>
    <row r="148" spans="1:27" s="7" customFormat="1" ht="22.5">
      <c r="A148" s="460" t="s">
        <v>185</v>
      </c>
      <c r="B148" s="461" t="s">
        <v>295</v>
      </c>
      <c r="C148" s="364" t="s">
        <v>249</v>
      </c>
      <c r="D148" s="365"/>
      <c r="E148" s="364" t="s">
        <v>249</v>
      </c>
      <c r="F148" s="455"/>
      <c r="G148" s="368">
        <v>35642.66</v>
      </c>
      <c r="H148" s="368">
        <v>22301.74</v>
      </c>
      <c r="I148" s="368">
        <v>21654.74</v>
      </c>
      <c r="J148" s="456"/>
      <c r="K148" s="368">
        <v>4</v>
      </c>
      <c r="L148" s="368">
        <v>4</v>
      </c>
      <c r="M148" s="368">
        <v>4</v>
      </c>
      <c r="N148" s="456"/>
      <c r="O148" s="462" t="s">
        <v>250</v>
      </c>
      <c r="P148" s="47"/>
      <c r="Q148" s="457" t="s">
        <v>273</v>
      </c>
      <c r="R148" s="458"/>
      <c r="S148" s="47">
        <v>40205.54944042865</v>
      </c>
      <c r="T148" s="47">
        <v>26958.228777911027</v>
      </c>
      <c r="U148" s="47">
        <v>25133.540803257234</v>
      </c>
      <c r="V148" s="50">
        <f t="shared" si="2"/>
        <v>92297.31902159691</v>
      </c>
      <c r="Y148"/>
      <c r="Z148"/>
      <c r="AA148"/>
    </row>
    <row r="149" spans="1:27" s="7" customFormat="1" ht="22.5">
      <c r="A149" s="460" t="s">
        <v>185</v>
      </c>
      <c r="B149" s="461" t="s">
        <v>295</v>
      </c>
      <c r="C149" s="364" t="s">
        <v>252</v>
      </c>
      <c r="D149" s="365"/>
      <c r="E149" s="364" t="s">
        <v>252</v>
      </c>
      <c r="F149" s="455"/>
      <c r="G149" s="368">
        <v>154733.99</v>
      </c>
      <c r="H149" s="368">
        <v>78242.86</v>
      </c>
      <c r="I149" s="368">
        <v>78601.56</v>
      </c>
      <c r="J149" s="456"/>
      <c r="K149" s="368">
        <v>10</v>
      </c>
      <c r="L149" s="368">
        <v>8</v>
      </c>
      <c r="M149" s="368">
        <v>8</v>
      </c>
      <c r="N149" s="456"/>
      <c r="O149" s="462" t="s">
        <v>252</v>
      </c>
      <c r="P149" s="47"/>
      <c r="Q149" s="457" t="s">
        <v>273</v>
      </c>
      <c r="R149" s="458"/>
      <c r="S149" s="47">
        <v>174542.6711996184</v>
      </c>
      <c r="T149" s="47">
        <v>94579.56733950193</v>
      </c>
      <c r="U149" s="47">
        <v>91228.78018667837</v>
      </c>
      <c r="V149" s="50">
        <f t="shared" si="2"/>
        <v>360351.0187257987</v>
      </c>
      <c r="Y149"/>
      <c r="Z149"/>
      <c r="AA149"/>
    </row>
    <row r="150" spans="1:27" s="7" customFormat="1" ht="22.5">
      <c r="A150" s="460" t="s">
        <v>185</v>
      </c>
      <c r="B150" s="461" t="s">
        <v>295</v>
      </c>
      <c r="C150" s="364" t="s">
        <v>254</v>
      </c>
      <c r="D150" s="365"/>
      <c r="E150" s="364" t="s">
        <v>254</v>
      </c>
      <c r="F150" s="455"/>
      <c r="G150" s="368">
        <v>777318.18</v>
      </c>
      <c r="H150" s="368">
        <v>731598.91</v>
      </c>
      <c r="I150" s="368">
        <v>701923.59</v>
      </c>
      <c r="J150" s="456"/>
      <c r="K150" s="368">
        <v>113</v>
      </c>
      <c r="L150" s="368">
        <v>172</v>
      </c>
      <c r="M150" s="368">
        <v>174</v>
      </c>
      <c r="N150" s="456"/>
      <c r="O150" s="462" t="s">
        <v>254</v>
      </c>
      <c r="P150" s="47"/>
      <c r="Q150" s="457" t="s">
        <v>273</v>
      </c>
      <c r="R150" s="458"/>
      <c r="S150" s="47">
        <v>876828.6238157874</v>
      </c>
      <c r="T150" s="47">
        <v>883573.2115998891</v>
      </c>
      <c r="U150" s="47">
        <v>809673.7333863513</v>
      </c>
      <c r="V150" s="50">
        <f t="shared" si="2"/>
        <v>2570075.568802028</v>
      </c>
      <c r="Y150"/>
      <c r="Z150"/>
      <c r="AA150"/>
    </row>
    <row r="151" spans="1:27" s="7" customFormat="1" ht="22.5">
      <c r="A151" s="460" t="s">
        <v>185</v>
      </c>
      <c r="B151" s="461" t="s">
        <v>295</v>
      </c>
      <c r="C151" s="364" t="s">
        <v>255</v>
      </c>
      <c r="D151" s="365"/>
      <c r="E151" s="364" t="s">
        <v>255</v>
      </c>
      <c r="F151" s="455"/>
      <c r="G151" s="368">
        <v>597260.85</v>
      </c>
      <c r="H151" s="368">
        <v>381450.62</v>
      </c>
      <c r="I151" s="368">
        <v>346554.78</v>
      </c>
      <c r="J151" s="456"/>
      <c r="K151" s="368">
        <v>20</v>
      </c>
      <c r="L151" s="368">
        <v>18</v>
      </c>
      <c r="M151" s="368">
        <v>18</v>
      </c>
      <c r="N151" s="456"/>
      <c r="O151" s="462" t="s">
        <v>252</v>
      </c>
      <c r="P151" s="47"/>
      <c r="Q151" s="457" t="s">
        <v>273</v>
      </c>
      <c r="R151" s="458"/>
      <c r="S151" s="47">
        <v>673720.7782333709</v>
      </c>
      <c r="T151" s="47">
        <v>461095.5504564219</v>
      </c>
      <c r="U151" s="47">
        <v>402228.2744421699</v>
      </c>
      <c r="V151" s="50">
        <f t="shared" si="2"/>
        <v>1537044.6031319625</v>
      </c>
      <c r="Y151"/>
      <c r="Z151"/>
      <c r="AA151"/>
    </row>
    <row r="152" spans="1:27" s="7" customFormat="1" ht="22.5">
      <c r="A152" s="460" t="s">
        <v>185</v>
      </c>
      <c r="B152" s="461" t="s">
        <v>296</v>
      </c>
      <c r="C152" s="364" t="s">
        <v>249</v>
      </c>
      <c r="D152" s="365"/>
      <c r="E152" s="364" t="s">
        <v>249</v>
      </c>
      <c r="F152" s="455"/>
      <c r="G152" s="368">
        <v>216556.22</v>
      </c>
      <c r="H152" s="368">
        <v>149779.28</v>
      </c>
      <c r="I152" s="368">
        <v>148255.3</v>
      </c>
      <c r="J152" s="456"/>
      <c r="K152" s="368">
        <v>30</v>
      </c>
      <c r="L152" s="368">
        <v>31</v>
      </c>
      <c r="M152" s="368">
        <v>30</v>
      </c>
      <c r="N152" s="456"/>
      <c r="O152" s="462" t="s">
        <v>250</v>
      </c>
      <c r="P152" s="47"/>
      <c r="Q152" s="457" t="s">
        <v>273</v>
      </c>
      <c r="R152" s="458"/>
      <c r="S152" s="47">
        <v>244279.23757212123</v>
      </c>
      <c r="T152" s="47">
        <v>181052.4244489799</v>
      </c>
      <c r="U152" s="47">
        <v>172072.28679952482</v>
      </c>
      <c r="V152" s="50">
        <f t="shared" si="2"/>
        <v>597403.9488206259</v>
      </c>
      <c r="Y152"/>
      <c r="Z152"/>
      <c r="AA152"/>
    </row>
    <row r="153" spans="1:27" s="7" customFormat="1" ht="22.5">
      <c r="A153" s="460" t="s">
        <v>185</v>
      </c>
      <c r="B153" s="461" t="s">
        <v>296</v>
      </c>
      <c r="C153" s="364" t="s">
        <v>252</v>
      </c>
      <c r="D153" s="365"/>
      <c r="E153" s="364" t="s">
        <v>252</v>
      </c>
      <c r="F153" s="455"/>
      <c r="G153" s="368">
        <v>81373.63</v>
      </c>
      <c r="H153" s="368">
        <v>46067.14</v>
      </c>
      <c r="I153" s="368">
        <v>46067.14</v>
      </c>
      <c r="J153" s="456"/>
      <c r="K153" s="368">
        <v>4</v>
      </c>
      <c r="L153" s="368">
        <v>4</v>
      </c>
      <c r="M153" s="368">
        <v>4</v>
      </c>
      <c r="N153" s="456"/>
      <c r="O153" s="462" t="s">
        <v>252</v>
      </c>
      <c r="P153" s="47"/>
      <c r="Q153" s="457" t="s">
        <v>273</v>
      </c>
      <c r="R153" s="458"/>
      <c r="S153" s="47">
        <v>91790.89058202018</v>
      </c>
      <c r="T153" s="47">
        <v>55685.72224696621</v>
      </c>
      <c r="U153" s="47">
        <v>53467.75546043792</v>
      </c>
      <c r="V153" s="50">
        <f t="shared" si="2"/>
        <v>200944.36828942428</v>
      </c>
      <c r="Y153"/>
      <c r="Z153"/>
      <c r="AA153"/>
    </row>
    <row r="154" spans="1:27" s="7" customFormat="1" ht="22.5">
      <c r="A154" s="460" t="s">
        <v>185</v>
      </c>
      <c r="B154" s="461" t="s">
        <v>296</v>
      </c>
      <c r="C154" s="364" t="s">
        <v>254</v>
      </c>
      <c r="D154" s="365"/>
      <c r="E154" s="364" t="s">
        <v>254</v>
      </c>
      <c r="F154" s="455"/>
      <c r="G154" s="368">
        <v>939255.65</v>
      </c>
      <c r="H154" s="368">
        <v>858908.63</v>
      </c>
      <c r="I154" s="368">
        <v>872773.97</v>
      </c>
      <c r="J154" s="456"/>
      <c r="K154" s="368">
        <v>241</v>
      </c>
      <c r="L154" s="368">
        <v>294</v>
      </c>
      <c r="M154" s="368">
        <v>302</v>
      </c>
      <c r="N154" s="456"/>
      <c r="O154" s="462" t="s">
        <v>254</v>
      </c>
      <c r="P154" s="47"/>
      <c r="Q154" s="457" t="s">
        <v>273</v>
      </c>
      <c r="R154" s="458"/>
      <c r="S154" s="47">
        <v>1056933.595149928</v>
      </c>
      <c r="T154" s="47">
        <v>1036516.1873060035</v>
      </c>
      <c r="U154" s="47">
        <v>1003513.5527609611</v>
      </c>
      <c r="V154" s="50">
        <f t="shared" si="2"/>
        <v>3096963.3352168924</v>
      </c>
      <c r="Y154"/>
      <c r="Z154"/>
      <c r="AA154"/>
    </row>
    <row r="155" spans="1:27" s="7" customFormat="1" ht="22.5">
      <c r="A155" s="460" t="s">
        <v>185</v>
      </c>
      <c r="B155" s="461" t="s">
        <v>296</v>
      </c>
      <c r="C155" s="364" t="s">
        <v>255</v>
      </c>
      <c r="D155" s="365"/>
      <c r="E155" s="364" t="s">
        <v>255</v>
      </c>
      <c r="F155" s="455"/>
      <c r="G155" s="368">
        <v>687704.29</v>
      </c>
      <c r="H155" s="368">
        <v>561173.22</v>
      </c>
      <c r="I155" s="368">
        <v>506909.62</v>
      </c>
      <c r="J155" s="456"/>
      <c r="K155" s="368">
        <v>30</v>
      </c>
      <c r="L155" s="368">
        <v>31</v>
      </c>
      <c r="M155" s="368">
        <v>32</v>
      </c>
      <c r="N155" s="456"/>
      <c r="O155" s="462" t="s">
        <v>252</v>
      </c>
      <c r="P155" s="47"/>
      <c r="Q155" s="457" t="s">
        <v>273</v>
      </c>
      <c r="R155" s="458"/>
      <c r="S155" s="47">
        <v>775742.5745438157</v>
      </c>
      <c r="T155" s="47">
        <v>678343.3063427784</v>
      </c>
      <c r="U155" s="47">
        <v>588343.8738047014</v>
      </c>
      <c r="V155" s="50">
        <f t="shared" si="2"/>
        <v>2042429.7546912953</v>
      </c>
      <c r="Y155"/>
      <c r="Z155"/>
      <c r="AA155"/>
    </row>
    <row r="156" spans="1:27" s="7" customFormat="1" ht="22.5">
      <c r="A156" s="460" t="s">
        <v>185</v>
      </c>
      <c r="B156" s="461" t="s">
        <v>297</v>
      </c>
      <c r="C156" s="364" t="s">
        <v>249</v>
      </c>
      <c r="D156" s="365"/>
      <c r="E156" s="364" t="s">
        <v>249</v>
      </c>
      <c r="F156" s="455"/>
      <c r="G156" s="368">
        <v>28764.84</v>
      </c>
      <c r="H156" s="368">
        <v>16839.96</v>
      </c>
      <c r="I156" s="368">
        <v>16839.96</v>
      </c>
      <c r="J156" s="456"/>
      <c r="K156" s="368">
        <v>4</v>
      </c>
      <c r="L156" s="368">
        <v>4</v>
      </c>
      <c r="M156" s="368">
        <v>4</v>
      </c>
      <c r="N156" s="456"/>
      <c r="O156" s="462" t="s">
        <v>250</v>
      </c>
      <c r="P156" s="47"/>
      <c r="Q156" s="457" t="s">
        <v>273</v>
      </c>
      <c r="R156" s="458"/>
      <c r="S156" s="47">
        <v>32447.24711247756</v>
      </c>
      <c r="T156" s="47">
        <v>20356.057163740163</v>
      </c>
      <c r="U156" s="47">
        <v>19545.273773096313</v>
      </c>
      <c r="V156" s="50">
        <f t="shared" si="2"/>
        <v>72348.57804931403</v>
      </c>
      <c r="Y156"/>
      <c r="Z156"/>
      <c r="AA156"/>
    </row>
    <row r="157" spans="1:27" s="7" customFormat="1" ht="22.5">
      <c r="A157" s="460" t="s">
        <v>185</v>
      </c>
      <c r="B157" s="461" t="s">
        <v>297</v>
      </c>
      <c r="C157" s="364" t="s">
        <v>252</v>
      </c>
      <c r="D157" s="365"/>
      <c r="E157" s="364" t="s">
        <v>252</v>
      </c>
      <c r="F157" s="455"/>
      <c r="G157" s="368">
        <v>157972.31</v>
      </c>
      <c r="H157" s="368">
        <v>90091.19</v>
      </c>
      <c r="I157" s="368">
        <v>90467.7</v>
      </c>
      <c r="J157" s="456"/>
      <c r="K157" s="368">
        <v>10</v>
      </c>
      <c r="L157" s="368">
        <v>10</v>
      </c>
      <c r="M157" s="368">
        <v>10</v>
      </c>
      <c r="N157" s="456"/>
      <c r="O157" s="462" t="s">
        <v>252</v>
      </c>
      <c r="P157" s="47"/>
      <c r="Q157" s="457" t="s">
        <v>273</v>
      </c>
      <c r="R157" s="458"/>
      <c r="S157" s="47">
        <v>178195.55330392625</v>
      </c>
      <c r="T157" s="47">
        <v>108901.76779454204</v>
      </c>
      <c r="U157" s="47">
        <v>105001.19739728275</v>
      </c>
      <c r="V157" s="50">
        <f t="shared" si="2"/>
        <v>392098.518495751</v>
      </c>
      <c r="Y157"/>
      <c r="Z157"/>
      <c r="AA157"/>
    </row>
    <row r="158" spans="1:27" s="7" customFormat="1" ht="22.5">
      <c r="A158" s="460" t="s">
        <v>185</v>
      </c>
      <c r="B158" s="461" t="s">
        <v>297</v>
      </c>
      <c r="C158" s="364" t="s">
        <v>254</v>
      </c>
      <c r="D158" s="365"/>
      <c r="E158" s="364" t="s">
        <v>254</v>
      </c>
      <c r="F158" s="455"/>
      <c r="G158" s="368">
        <v>176553.69</v>
      </c>
      <c r="H158" s="368">
        <v>191790.02</v>
      </c>
      <c r="I158" s="368">
        <v>184418.44</v>
      </c>
      <c r="J158" s="456"/>
      <c r="K158" s="368">
        <v>52</v>
      </c>
      <c r="L158" s="368">
        <v>71</v>
      </c>
      <c r="M158" s="368">
        <v>72</v>
      </c>
      <c r="N158" s="456"/>
      <c r="O158" s="462" t="s">
        <v>254</v>
      </c>
      <c r="P158" s="47"/>
      <c r="Q158" s="457" t="s">
        <v>273</v>
      </c>
      <c r="R158" s="458"/>
      <c r="S158" s="47">
        <v>199155.6778361972</v>
      </c>
      <c r="T158" s="47">
        <v>231574.8519605972</v>
      </c>
      <c r="U158" s="47">
        <v>214044.979834117</v>
      </c>
      <c r="V158" s="50">
        <f t="shared" si="2"/>
        <v>644775.5096309114</v>
      </c>
      <c r="Y158"/>
      <c r="Z158"/>
      <c r="AA158"/>
    </row>
    <row r="159" spans="1:27" s="7" customFormat="1" ht="22.5">
      <c r="A159" s="460" t="s">
        <v>185</v>
      </c>
      <c r="B159" s="461" t="s">
        <v>297</v>
      </c>
      <c r="C159" s="364" t="s">
        <v>255</v>
      </c>
      <c r="D159" s="365"/>
      <c r="E159" s="364" t="s">
        <v>255</v>
      </c>
      <c r="F159" s="455"/>
      <c r="G159" s="368">
        <v>644668.5</v>
      </c>
      <c r="H159" s="368">
        <v>510511.34</v>
      </c>
      <c r="I159" s="368">
        <v>436432.76</v>
      </c>
      <c r="J159" s="456"/>
      <c r="K159" s="368">
        <v>24</v>
      </c>
      <c r="L159" s="368">
        <v>24</v>
      </c>
      <c r="M159" s="368">
        <v>24</v>
      </c>
      <c r="N159" s="456"/>
      <c r="O159" s="462" t="s">
        <v>252</v>
      </c>
      <c r="P159" s="47"/>
      <c r="Q159" s="457" t="s">
        <v>273</v>
      </c>
      <c r="R159" s="458"/>
      <c r="S159" s="47">
        <v>727197.4440021304</v>
      </c>
      <c r="T159" s="47">
        <v>617103.4859808213</v>
      </c>
      <c r="U159" s="47">
        <v>506545.0142249767</v>
      </c>
      <c r="V159" s="50">
        <f t="shared" si="2"/>
        <v>1850845.9442079286</v>
      </c>
      <c r="Y159"/>
      <c r="Z159"/>
      <c r="AA159"/>
    </row>
    <row r="160" spans="1:27" s="7" customFormat="1" ht="22.5">
      <c r="A160" s="460" t="s">
        <v>185</v>
      </c>
      <c r="B160" s="461" t="s">
        <v>298</v>
      </c>
      <c r="C160" s="364" t="s">
        <v>249</v>
      </c>
      <c r="D160" s="365"/>
      <c r="E160" s="364" t="s">
        <v>249</v>
      </c>
      <c r="F160" s="455"/>
      <c r="G160" s="368">
        <v>22639.31</v>
      </c>
      <c r="H160" s="368">
        <v>14782.64</v>
      </c>
      <c r="I160" s="368">
        <v>13488.64</v>
      </c>
      <c r="J160" s="456"/>
      <c r="K160" s="368">
        <v>4</v>
      </c>
      <c r="L160" s="368">
        <v>4</v>
      </c>
      <c r="M160" s="368">
        <v>4</v>
      </c>
      <c r="N160" s="456"/>
      <c r="O160" s="462" t="s">
        <v>250</v>
      </c>
      <c r="P160" s="47"/>
      <c r="Q160" s="457" t="s">
        <v>273</v>
      </c>
      <c r="R160" s="458"/>
      <c r="S160" s="47">
        <v>25537.541179647946</v>
      </c>
      <c r="T160" s="47">
        <v>17869.17931343019</v>
      </c>
      <c r="U160" s="47">
        <v>15655.569349733483</v>
      </c>
      <c r="V160" s="50">
        <f t="shared" si="2"/>
        <v>59062.28984281162</v>
      </c>
      <c r="Y160"/>
      <c r="Z160"/>
      <c r="AA160"/>
    </row>
    <row r="161" spans="1:27" s="7" customFormat="1" ht="22.5">
      <c r="A161" s="460" t="s">
        <v>185</v>
      </c>
      <c r="B161" s="461" t="s">
        <v>298</v>
      </c>
      <c r="C161" s="364" t="s">
        <v>252</v>
      </c>
      <c r="D161" s="365"/>
      <c r="E161" s="364" t="s">
        <v>252</v>
      </c>
      <c r="F161" s="455"/>
      <c r="G161" s="368">
        <v>80274.19</v>
      </c>
      <c r="H161" s="368">
        <v>48858.78</v>
      </c>
      <c r="I161" s="368">
        <v>48858.78</v>
      </c>
      <c r="J161" s="456"/>
      <c r="K161" s="368">
        <v>4</v>
      </c>
      <c r="L161" s="368">
        <v>4</v>
      </c>
      <c r="M161" s="368">
        <v>4</v>
      </c>
      <c r="N161" s="456"/>
      <c r="O161" s="462" t="s">
        <v>252</v>
      </c>
      <c r="P161" s="47"/>
      <c r="Q161" s="457" t="s">
        <v>273</v>
      </c>
      <c r="R161" s="458"/>
      <c r="S161" s="47">
        <v>90550.70286099194</v>
      </c>
      <c r="T161" s="47">
        <v>59060.24234206047</v>
      </c>
      <c r="U161" s="47">
        <v>56707.86814929981</v>
      </c>
      <c r="V161" s="50">
        <f t="shared" si="2"/>
        <v>206318.8133523522</v>
      </c>
      <c r="Y161"/>
      <c r="Z161"/>
      <c r="AA161"/>
    </row>
    <row r="162" spans="1:27" s="7" customFormat="1" ht="22.5">
      <c r="A162" s="460" t="s">
        <v>185</v>
      </c>
      <c r="B162" s="461" t="s">
        <v>298</v>
      </c>
      <c r="C162" s="364" t="s">
        <v>254</v>
      </c>
      <c r="D162" s="365"/>
      <c r="E162" s="364" t="s">
        <v>254</v>
      </c>
      <c r="F162" s="455"/>
      <c r="G162" s="368">
        <v>1028110.66</v>
      </c>
      <c r="H162" s="368">
        <v>716244.26</v>
      </c>
      <c r="I162" s="368">
        <v>706821.24</v>
      </c>
      <c r="J162" s="456"/>
      <c r="K162" s="368">
        <v>136</v>
      </c>
      <c r="L162" s="368">
        <v>171</v>
      </c>
      <c r="M162" s="368">
        <v>172</v>
      </c>
      <c r="N162" s="456"/>
      <c r="O162" s="462" t="s">
        <v>254</v>
      </c>
      <c r="P162" s="47"/>
      <c r="Q162" s="457" t="s">
        <v>273</v>
      </c>
      <c r="R162" s="458"/>
      <c r="S162" s="47">
        <v>1159726.9668106062</v>
      </c>
      <c r="T162" s="47">
        <v>862153.6083627053</v>
      </c>
      <c r="U162" s="47">
        <v>820370.9892683483</v>
      </c>
      <c r="V162" s="50">
        <f t="shared" si="2"/>
        <v>2842251.5644416595</v>
      </c>
      <c r="Y162"/>
      <c r="Z162"/>
      <c r="AA162"/>
    </row>
    <row r="163" spans="1:27" s="7" customFormat="1" ht="22.5">
      <c r="A163" s="460" t="s">
        <v>185</v>
      </c>
      <c r="B163" s="461" t="s">
        <v>298</v>
      </c>
      <c r="C163" s="364" t="s">
        <v>255</v>
      </c>
      <c r="D163" s="365"/>
      <c r="E163" s="364" t="s">
        <v>255</v>
      </c>
      <c r="F163" s="455"/>
      <c r="G163" s="368">
        <v>926299.29</v>
      </c>
      <c r="H163" s="368">
        <v>749034.27</v>
      </c>
      <c r="I163" s="368">
        <v>686561.67</v>
      </c>
      <c r="J163" s="456"/>
      <c r="K163" s="368">
        <v>40</v>
      </c>
      <c r="L163" s="368">
        <v>38</v>
      </c>
      <c r="M163" s="368">
        <v>38</v>
      </c>
      <c r="N163" s="456"/>
      <c r="O163" s="462" t="s">
        <v>252</v>
      </c>
      <c r="P163" s="47"/>
      <c r="Q163" s="457" t="s">
        <v>273</v>
      </c>
      <c r="R163" s="458"/>
      <c r="S163" s="47">
        <v>1044881.9448584632</v>
      </c>
      <c r="T163" s="47">
        <v>905428.7787928466</v>
      </c>
      <c r="U163" s="47">
        <v>796856.7503880181</v>
      </c>
      <c r="V163" s="50">
        <f t="shared" si="2"/>
        <v>2747167.4740393283</v>
      </c>
      <c r="Y163"/>
      <c r="Z163"/>
      <c r="AA163"/>
    </row>
    <row r="164" spans="1:27" s="7" customFormat="1" ht="22.5">
      <c r="A164" s="460" t="s">
        <v>185</v>
      </c>
      <c r="B164" s="461" t="s">
        <v>299</v>
      </c>
      <c r="C164" s="364" t="s">
        <v>249</v>
      </c>
      <c r="D164" s="365"/>
      <c r="E164" s="364" t="s">
        <v>249</v>
      </c>
      <c r="F164" s="455"/>
      <c r="G164" s="368">
        <v>11257.23</v>
      </c>
      <c r="H164" s="368">
        <v>10663.38</v>
      </c>
      <c r="I164" s="368">
        <v>23993.09</v>
      </c>
      <c r="J164" s="456"/>
      <c r="K164" s="368">
        <v>2</v>
      </c>
      <c r="L164" s="368">
        <v>2</v>
      </c>
      <c r="M164" s="368">
        <v>4</v>
      </c>
      <c r="N164" s="456"/>
      <c r="O164" s="462" t="s">
        <v>250</v>
      </c>
      <c r="P164" s="47"/>
      <c r="Q164" s="457" t="s">
        <v>273</v>
      </c>
      <c r="R164" s="458"/>
      <c r="S164" s="47">
        <v>12698.35408825482</v>
      </c>
      <c r="T164" s="47">
        <v>12889.838980536982</v>
      </c>
      <c r="U164" s="47">
        <v>27847.543148115525</v>
      </c>
      <c r="V164" s="50">
        <f t="shared" si="2"/>
        <v>53435.73621690733</v>
      </c>
      <c r="Y164"/>
      <c r="Z164"/>
      <c r="AA164"/>
    </row>
    <row r="165" spans="1:27" s="7" customFormat="1" ht="22.5">
      <c r="A165" s="460" t="s">
        <v>185</v>
      </c>
      <c r="B165" s="461" t="s">
        <v>299</v>
      </c>
      <c r="C165" s="364" t="s">
        <v>252</v>
      </c>
      <c r="D165" s="365"/>
      <c r="E165" s="364" t="s">
        <v>252</v>
      </c>
      <c r="F165" s="455"/>
      <c r="G165" s="368">
        <v>135460.25</v>
      </c>
      <c r="H165" s="368">
        <v>79181.68</v>
      </c>
      <c r="I165" s="368">
        <v>79181.68</v>
      </c>
      <c r="J165" s="456"/>
      <c r="K165" s="368">
        <v>6</v>
      </c>
      <c r="L165" s="368">
        <v>6</v>
      </c>
      <c r="M165" s="368">
        <v>6</v>
      </c>
      <c r="N165" s="456"/>
      <c r="O165" s="462" t="s">
        <v>252</v>
      </c>
      <c r="P165" s="47"/>
      <c r="Q165" s="457" t="s">
        <v>273</v>
      </c>
      <c r="R165" s="458"/>
      <c r="S165" s="47">
        <v>152801.5523697677</v>
      </c>
      <c r="T165" s="47">
        <v>95714.40813404432</v>
      </c>
      <c r="U165" s="47">
        <v>91902.0955758627</v>
      </c>
      <c r="V165" s="50">
        <f t="shared" si="2"/>
        <v>340418.05607967474</v>
      </c>
      <c r="Y165"/>
      <c r="Z165"/>
      <c r="AA165"/>
    </row>
    <row r="166" spans="1:27" s="7" customFormat="1" ht="22.5">
      <c r="A166" s="460" t="s">
        <v>185</v>
      </c>
      <c r="B166" s="461" t="s">
        <v>299</v>
      </c>
      <c r="C166" s="364" t="s">
        <v>254</v>
      </c>
      <c r="D166" s="365"/>
      <c r="E166" s="364" t="s">
        <v>254</v>
      </c>
      <c r="F166" s="455"/>
      <c r="G166" s="368">
        <v>458971.25</v>
      </c>
      <c r="H166" s="368">
        <v>360327.83</v>
      </c>
      <c r="I166" s="368">
        <v>357466.66</v>
      </c>
      <c r="J166" s="456"/>
      <c r="K166" s="368">
        <v>98</v>
      </c>
      <c r="L166" s="368">
        <v>129</v>
      </c>
      <c r="M166" s="368">
        <v>130</v>
      </c>
      <c r="N166" s="456"/>
      <c r="O166" s="462" t="s">
        <v>254</v>
      </c>
      <c r="P166" s="47"/>
      <c r="Q166" s="457" t="s">
        <v>273</v>
      </c>
      <c r="R166" s="458"/>
      <c r="S166" s="47">
        <v>517727.6691360952</v>
      </c>
      <c r="T166" s="47">
        <v>432338.3085457553</v>
      </c>
      <c r="U166" s="47">
        <v>413546.5933193275</v>
      </c>
      <c r="V166" s="50">
        <f t="shared" si="2"/>
        <v>1363612.5710011781</v>
      </c>
      <c r="Y166"/>
      <c r="Z166"/>
      <c r="AA166"/>
    </row>
    <row r="167" spans="1:27" s="7" customFormat="1" ht="22.5">
      <c r="A167" s="460" t="s">
        <v>185</v>
      </c>
      <c r="B167" s="461" t="s">
        <v>299</v>
      </c>
      <c r="C167" s="364" t="s">
        <v>255</v>
      </c>
      <c r="D167" s="365"/>
      <c r="E167" s="364" t="s">
        <v>255</v>
      </c>
      <c r="F167" s="455"/>
      <c r="G167" s="368">
        <v>845700.04</v>
      </c>
      <c r="H167" s="368">
        <v>835149.21</v>
      </c>
      <c r="I167" s="368">
        <v>622648.46</v>
      </c>
      <c r="J167" s="456"/>
      <c r="K167" s="368">
        <v>30</v>
      </c>
      <c r="L167" s="368">
        <v>30</v>
      </c>
      <c r="M167" s="368">
        <v>30</v>
      </c>
      <c r="N167" s="456"/>
      <c r="O167" s="462" t="s">
        <v>252</v>
      </c>
      <c r="P167" s="47"/>
      <c r="Q167" s="457" t="s">
        <v>273</v>
      </c>
      <c r="R167" s="458"/>
      <c r="S167" s="47">
        <v>953964.5685813709</v>
      </c>
      <c r="T167" s="47">
        <v>1009524.076008045</v>
      </c>
      <c r="U167" s="47">
        <v>722675.9811244687</v>
      </c>
      <c r="V167" s="50">
        <f t="shared" si="2"/>
        <v>2686164.6257138844</v>
      </c>
      <c r="Y167"/>
      <c r="Z167"/>
      <c r="AA167"/>
    </row>
    <row r="168" spans="1:27" s="7" customFormat="1" ht="22.5">
      <c r="A168" s="460" t="s">
        <v>185</v>
      </c>
      <c r="B168" s="461" t="s">
        <v>300</v>
      </c>
      <c r="C168" s="364" t="s">
        <v>249</v>
      </c>
      <c r="D168" s="365"/>
      <c r="E168" s="364" t="s">
        <v>249</v>
      </c>
      <c r="F168" s="455"/>
      <c r="G168" s="368">
        <v>10416.3</v>
      </c>
      <c r="H168" s="368">
        <v>10145.28</v>
      </c>
      <c r="I168" s="368">
        <v>10145.28</v>
      </c>
      <c r="J168" s="456"/>
      <c r="K168" s="368">
        <v>2</v>
      </c>
      <c r="L168" s="368">
        <v>2</v>
      </c>
      <c r="M168" s="368">
        <v>2</v>
      </c>
      <c r="N168" s="456"/>
      <c r="O168" s="462" t="s">
        <v>250</v>
      </c>
      <c r="P168" s="47"/>
      <c r="Q168" s="457" t="s">
        <v>273</v>
      </c>
      <c r="R168" s="458"/>
      <c r="S168" s="47">
        <v>11749.77020896692</v>
      </c>
      <c r="T168" s="47">
        <v>12263.562361320919</v>
      </c>
      <c r="U168" s="47">
        <v>11775.103688174948</v>
      </c>
      <c r="V168" s="50">
        <f t="shared" si="2"/>
        <v>35788.43625846279</v>
      </c>
      <c r="Y168"/>
      <c r="Z168"/>
      <c r="AA168"/>
    </row>
    <row r="169" spans="1:27" s="7" customFormat="1" ht="22.5">
      <c r="A169" s="460" t="s">
        <v>185</v>
      </c>
      <c r="B169" s="461" t="s">
        <v>300</v>
      </c>
      <c r="C169" s="364" t="s">
        <v>252</v>
      </c>
      <c r="D169" s="365"/>
      <c r="E169" s="364" t="s">
        <v>252</v>
      </c>
      <c r="F169" s="455"/>
      <c r="G169" s="368">
        <v>56133.09</v>
      </c>
      <c r="H169" s="368">
        <v>35404.06</v>
      </c>
      <c r="I169" s="368">
        <v>38034.64</v>
      </c>
      <c r="J169" s="456"/>
      <c r="K169" s="368">
        <v>6</v>
      </c>
      <c r="L169" s="368">
        <v>6</v>
      </c>
      <c r="M169" s="368">
        <v>6</v>
      </c>
      <c r="N169" s="456"/>
      <c r="O169" s="462" t="s">
        <v>252</v>
      </c>
      <c r="P169" s="47"/>
      <c r="Q169" s="457" t="s">
        <v>273</v>
      </c>
      <c r="R169" s="458"/>
      <c r="S169" s="47">
        <v>63319.11606033418</v>
      </c>
      <c r="T169" s="47">
        <v>42796.24590488852</v>
      </c>
      <c r="U169" s="47">
        <v>44144.84664222242</v>
      </c>
      <c r="V169" s="50">
        <f t="shared" si="2"/>
        <v>150260.20860744512</v>
      </c>
      <c r="Y169"/>
      <c r="Z169"/>
      <c r="AA169"/>
    </row>
    <row r="170" spans="1:27" s="7" customFormat="1" ht="22.5">
      <c r="A170" s="460" t="s">
        <v>185</v>
      </c>
      <c r="B170" s="461" t="s">
        <v>300</v>
      </c>
      <c r="C170" s="364" t="s">
        <v>254</v>
      </c>
      <c r="D170" s="365"/>
      <c r="E170" s="364" t="s">
        <v>254</v>
      </c>
      <c r="F170" s="455"/>
      <c r="G170" s="368">
        <v>198845.57</v>
      </c>
      <c r="H170" s="368">
        <v>193512.14</v>
      </c>
      <c r="I170" s="368">
        <v>203807.26</v>
      </c>
      <c r="J170" s="456"/>
      <c r="K170" s="368">
        <v>77</v>
      </c>
      <c r="L170" s="368">
        <v>100</v>
      </c>
      <c r="M170" s="368">
        <v>110</v>
      </c>
      <c r="N170" s="456"/>
      <c r="O170" s="462" t="s">
        <v>254</v>
      </c>
      <c r="P170" s="47"/>
      <c r="Q170" s="457" t="s">
        <v>273</v>
      </c>
      <c r="R170" s="458"/>
      <c r="S170" s="47">
        <v>224301.3118449974</v>
      </c>
      <c r="T170" s="47">
        <v>232714.3103515214</v>
      </c>
      <c r="U170" s="47">
        <v>235727.77346456214</v>
      </c>
      <c r="V170" s="50">
        <f t="shared" si="2"/>
        <v>692743.395661081</v>
      </c>
      <c r="Y170"/>
      <c r="Z170"/>
      <c r="AA170"/>
    </row>
    <row r="171" spans="1:27" s="7" customFormat="1" ht="22.5">
      <c r="A171" s="460" t="s">
        <v>185</v>
      </c>
      <c r="B171" s="461" t="s">
        <v>300</v>
      </c>
      <c r="C171" s="364" t="s">
        <v>255</v>
      </c>
      <c r="D171" s="365"/>
      <c r="E171" s="364" t="s">
        <v>255</v>
      </c>
      <c r="F171" s="455"/>
      <c r="G171" s="368">
        <v>238138.33</v>
      </c>
      <c r="H171" s="368">
        <v>177734</v>
      </c>
      <c r="I171" s="368">
        <v>177734</v>
      </c>
      <c r="J171" s="456"/>
      <c r="K171" s="368">
        <v>12</v>
      </c>
      <c r="L171" s="368">
        <v>12</v>
      </c>
      <c r="M171" s="368">
        <v>12</v>
      </c>
      <c r="N171" s="456"/>
      <c r="O171" s="462" t="s">
        <v>252</v>
      </c>
      <c r="P171" s="47"/>
      <c r="Q171" s="457" t="s">
        <v>273</v>
      </c>
      <c r="R171" s="458"/>
      <c r="S171" s="47">
        <v>268624.23849611985</v>
      </c>
      <c r="T171" s="47">
        <v>214843.94641912417</v>
      </c>
      <c r="U171" s="47">
        <v>206286.69478950664</v>
      </c>
      <c r="V171" s="50">
        <f t="shared" si="2"/>
        <v>689754.8797047506</v>
      </c>
      <c r="Y171"/>
      <c r="Z171"/>
      <c r="AA171"/>
    </row>
    <row r="172" spans="1:27" s="7" customFormat="1" ht="12.75">
      <c r="A172" s="460" t="s">
        <v>185</v>
      </c>
      <c r="B172" s="461" t="s">
        <v>301</v>
      </c>
      <c r="C172" s="364" t="s">
        <v>249</v>
      </c>
      <c r="D172" s="365"/>
      <c r="E172" s="364" t="s">
        <v>249</v>
      </c>
      <c r="F172" s="455"/>
      <c r="G172" s="368">
        <v>99640.42</v>
      </c>
      <c r="H172" s="368">
        <v>67515.62</v>
      </c>
      <c r="I172" s="368">
        <v>77383.49</v>
      </c>
      <c r="J172" s="456"/>
      <c r="K172" s="368">
        <v>16</v>
      </c>
      <c r="L172" s="368">
        <v>16</v>
      </c>
      <c r="M172" s="368">
        <v>18</v>
      </c>
      <c r="N172" s="456"/>
      <c r="O172" s="462" t="s">
        <v>250</v>
      </c>
      <c r="P172" s="47"/>
      <c r="Q172" s="457" t="s">
        <v>302</v>
      </c>
      <c r="R172" s="458"/>
      <c r="S172" s="47">
        <v>112396.15204294727</v>
      </c>
      <c r="T172" s="47">
        <v>81612.53471892799</v>
      </c>
      <c r="U172" s="47">
        <v>89815.02910741244</v>
      </c>
      <c r="V172" s="50">
        <f t="shared" si="2"/>
        <v>283823.7158692877</v>
      </c>
      <c r="Y172"/>
      <c r="Z172"/>
      <c r="AA172"/>
    </row>
    <row r="173" spans="1:27" s="7" customFormat="1" ht="12.75">
      <c r="A173" s="460" t="s">
        <v>185</v>
      </c>
      <c r="B173" s="461" t="s">
        <v>301</v>
      </c>
      <c r="C173" s="364" t="s">
        <v>252</v>
      </c>
      <c r="D173" s="365"/>
      <c r="E173" s="364" t="s">
        <v>252</v>
      </c>
      <c r="F173" s="455"/>
      <c r="G173" s="368">
        <v>235771.33</v>
      </c>
      <c r="H173" s="368">
        <v>146216.58</v>
      </c>
      <c r="I173" s="368">
        <v>164247.73</v>
      </c>
      <c r="J173" s="456"/>
      <c r="K173" s="368">
        <v>16</v>
      </c>
      <c r="L173" s="368">
        <v>16</v>
      </c>
      <c r="M173" s="368">
        <v>18</v>
      </c>
      <c r="N173" s="456"/>
      <c r="O173" s="462" t="s">
        <v>252</v>
      </c>
      <c r="P173" s="47"/>
      <c r="Q173" s="457" t="s">
        <v>302</v>
      </c>
      <c r="R173" s="458"/>
      <c r="S173" s="47">
        <v>265954.2207273704</v>
      </c>
      <c r="T173" s="47">
        <v>176745.8509857854</v>
      </c>
      <c r="U173" s="47">
        <v>190633.87617664205</v>
      </c>
      <c r="V173" s="50">
        <f t="shared" si="2"/>
        <v>633333.9478897979</v>
      </c>
      <c r="Y173"/>
      <c r="Z173"/>
      <c r="AA173"/>
    </row>
    <row r="174" spans="1:27" s="7" customFormat="1" ht="12.75">
      <c r="A174" s="460" t="s">
        <v>185</v>
      </c>
      <c r="B174" s="461" t="s">
        <v>301</v>
      </c>
      <c r="C174" s="364" t="s">
        <v>253</v>
      </c>
      <c r="D174" s="365"/>
      <c r="E174" s="364" t="s">
        <v>253</v>
      </c>
      <c r="F174" s="455"/>
      <c r="G174" s="368">
        <v>189932.49</v>
      </c>
      <c r="H174" s="368">
        <v>113222.2</v>
      </c>
      <c r="I174" s="368">
        <v>196135.19</v>
      </c>
      <c r="J174" s="456"/>
      <c r="K174" s="368">
        <v>6</v>
      </c>
      <c r="L174" s="368">
        <v>6</v>
      </c>
      <c r="M174" s="368">
        <v>8</v>
      </c>
      <c r="N174" s="456"/>
      <c r="O174" s="462" t="s">
        <v>253</v>
      </c>
      <c r="P174" s="47"/>
      <c r="Q174" s="457" t="s">
        <v>302</v>
      </c>
      <c r="R174" s="458"/>
      <c r="S174" s="47">
        <v>214247.20032227444</v>
      </c>
      <c r="T174" s="47">
        <v>136862.41388960672</v>
      </c>
      <c r="U174" s="47">
        <v>227644.00777010532</v>
      </c>
      <c r="V174" s="50">
        <f t="shared" si="2"/>
        <v>578753.6219819866</v>
      </c>
      <c r="Y174"/>
      <c r="Z174"/>
      <c r="AA174"/>
    </row>
    <row r="175" spans="1:27" s="7" customFormat="1" ht="12.75">
      <c r="A175" s="460" t="s">
        <v>185</v>
      </c>
      <c r="B175" s="461" t="s">
        <v>301</v>
      </c>
      <c r="C175" s="364" t="s">
        <v>254</v>
      </c>
      <c r="D175" s="365"/>
      <c r="E175" s="364" t="s">
        <v>254</v>
      </c>
      <c r="F175" s="455"/>
      <c r="G175" s="368">
        <v>1208290.91</v>
      </c>
      <c r="H175" s="368">
        <v>1432826.74</v>
      </c>
      <c r="I175" s="368">
        <v>1424538.58</v>
      </c>
      <c r="J175" s="456"/>
      <c r="K175" s="368">
        <v>219</v>
      </c>
      <c r="L175" s="368">
        <v>315</v>
      </c>
      <c r="M175" s="368">
        <v>323</v>
      </c>
      <c r="N175" s="456"/>
      <c r="O175" s="462" t="s">
        <v>254</v>
      </c>
      <c r="P175" s="47"/>
      <c r="Q175" s="457" t="s">
        <v>302</v>
      </c>
      <c r="R175" s="458"/>
      <c r="S175" s="47">
        <v>1362714.2047462824</v>
      </c>
      <c r="T175" s="47">
        <v>1727771.030497134</v>
      </c>
      <c r="U175" s="47">
        <v>1647101.5661126694</v>
      </c>
      <c r="V175" s="50">
        <f t="shared" si="2"/>
        <v>4737586.801356086</v>
      </c>
      <c r="Y175"/>
      <c r="Z175"/>
      <c r="AA175"/>
    </row>
    <row r="176" spans="1:27" s="7" customFormat="1" ht="12.75">
      <c r="A176" s="460" t="s">
        <v>185</v>
      </c>
      <c r="B176" s="461" t="s">
        <v>301</v>
      </c>
      <c r="C176" s="364" t="s">
        <v>255</v>
      </c>
      <c r="D176" s="365"/>
      <c r="E176" s="364" t="s">
        <v>255</v>
      </c>
      <c r="F176" s="455"/>
      <c r="G176" s="368">
        <v>647213.77</v>
      </c>
      <c r="H176" s="368">
        <v>414893.29</v>
      </c>
      <c r="I176" s="368">
        <v>425082.87</v>
      </c>
      <c r="J176" s="456"/>
      <c r="K176" s="368">
        <v>26</v>
      </c>
      <c r="L176" s="368">
        <v>26</v>
      </c>
      <c r="M176" s="368">
        <v>27</v>
      </c>
      <c r="N176" s="456"/>
      <c r="O176" s="462" t="s">
        <v>252</v>
      </c>
      <c r="P176" s="47"/>
      <c r="Q176" s="457" t="s">
        <v>302</v>
      </c>
      <c r="R176" s="458"/>
      <c r="S176" s="47">
        <v>730068.5534766825</v>
      </c>
      <c r="T176" s="47">
        <v>501520.8782023369</v>
      </c>
      <c r="U176" s="47">
        <v>493371.78178591345</v>
      </c>
      <c r="V176" s="50">
        <f t="shared" si="2"/>
        <v>1724961.213464933</v>
      </c>
      <c r="Y176"/>
      <c r="Z176"/>
      <c r="AA176"/>
    </row>
    <row r="177" spans="1:27" s="7" customFormat="1" ht="12.75">
      <c r="A177" s="460" t="s">
        <v>185</v>
      </c>
      <c r="B177" s="461" t="s">
        <v>303</v>
      </c>
      <c r="C177" s="364" t="s">
        <v>249</v>
      </c>
      <c r="D177" s="365"/>
      <c r="E177" s="364" t="s">
        <v>249</v>
      </c>
      <c r="F177" s="455"/>
      <c r="G177" s="368">
        <v>116564.02</v>
      </c>
      <c r="H177" s="368">
        <v>83836.5</v>
      </c>
      <c r="I177" s="368">
        <v>83297.05</v>
      </c>
      <c r="J177" s="456"/>
      <c r="K177" s="368">
        <v>22</v>
      </c>
      <c r="L177" s="368">
        <v>22</v>
      </c>
      <c r="M177" s="368">
        <v>22</v>
      </c>
      <c r="N177" s="456"/>
      <c r="O177" s="462" t="s">
        <v>250</v>
      </c>
      <c r="P177" s="47"/>
      <c r="Q177" s="457" t="s">
        <v>304</v>
      </c>
      <c r="R177" s="458"/>
      <c r="S177" s="47">
        <v>131486.27148156488</v>
      </c>
      <c r="T177" s="47">
        <v>101341.13064448503</v>
      </c>
      <c r="U177" s="47">
        <v>96678.59346110634</v>
      </c>
      <c r="V177" s="50">
        <f t="shared" si="2"/>
        <v>329505.99558715627</v>
      </c>
      <c r="Y177"/>
      <c r="Z177"/>
      <c r="AA177"/>
    </row>
    <row r="178" spans="1:27" s="7" customFormat="1" ht="12.75">
      <c r="A178" s="460" t="s">
        <v>185</v>
      </c>
      <c r="B178" s="461" t="s">
        <v>303</v>
      </c>
      <c r="C178" s="364" t="s">
        <v>252</v>
      </c>
      <c r="D178" s="365"/>
      <c r="E178" s="364" t="s">
        <v>252</v>
      </c>
      <c r="F178" s="455"/>
      <c r="G178" s="368">
        <v>434329.52</v>
      </c>
      <c r="H178" s="368">
        <v>248272.88</v>
      </c>
      <c r="I178" s="368">
        <v>248272.88</v>
      </c>
      <c r="J178" s="456"/>
      <c r="K178" s="368">
        <v>28</v>
      </c>
      <c r="L178" s="368">
        <v>26</v>
      </c>
      <c r="M178" s="368">
        <v>26</v>
      </c>
      <c r="N178" s="456"/>
      <c r="O178" s="462" t="s">
        <v>252</v>
      </c>
      <c r="P178" s="47"/>
      <c r="Q178" s="457" t="s">
        <v>304</v>
      </c>
      <c r="R178" s="458"/>
      <c r="S178" s="47">
        <v>489931.36286117934</v>
      </c>
      <c r="T178" s="47">
        <v>300110.9822996255</v>
      </c>
      <c r="U178" s="47">
        <v>288157.53778720903</v>
      </c>
      <c r="V178" s="50">
        <f t="shared" si="2"/>
        <v>1078199.882948014</v>
      </c>
      <c r="Y178"/>
      <c r="Z178"/>
      <c r="AA178"/>
    </row>
    <row r="179" spans="1:27" s="7" customFormat="1" ht="12.75">
      <c r="A179" s="460" t="s">
        <v>185</v>
      </c>
      <c r="B179" s="461" t="s">
        <v>303</v>
      </c>
      <c r="C179" s="364" t="s">
        <v>253</v>
      </c>
      <c r="D179" s="365"/>
      <c r="E179" s="364" t="s">
        <v>253</v>
      </c>
      <c r="F179" s="455"/>
      <c r="G179" s="368">
        <v>133918.8</v>
      </c>
      <c r="H179" s="368">
        <v>66654.42</v>
      </c>
      <c r="I179" s="368">
        <v>75443.58</v>
      </c>
      <c r="J179" s="456"/>
      <c r="K179" s="368">
        <v>6</v>
      </c>
      <c r="L179" s="368">
        <v>6</v>
      </c>
      <c r="M179" s="368">
        <v>6</v>
      </c>
      <c r="N179" s="456"/>
      <c r="O179" s="462" t="s">
        <v>253</v>
      </c>
      <c r="P179" s="47"/>
      <c r="Q179" s="457" t="s">
        <v>304</v>
      </c>
      <c r="R179" s="458"/>
      <c r="S179" s="47">
        <v>151062.7695689063</v>
      </c>
      <c r="T179" s="47">
        <v>80571.52058175586</v>
      </c>
      <c r="U179" s="47">
        <v>87563.47553809472</v>
      </c>
      <c r="V179" s="50">
        <f t="shared" si="2"/>
        <v>319197.7656887569</v>
      </c>
      <c r="Y179"/>
      <c r="Z179"/>
      <c r="AA179"/>
    </row>
    <row r="180" spans="1:27" s="7" customFormat="1" ht="12.75">
      <c r="A180" s="460" t="s">
        <v>185</v>
      </c>
      <c r="B180" s="461" t="s">
        <v>303</v>
      </c>
      <c r="C180" s="364" t="s">
        <v>254</v>
      </c>
      <c r="D180" s="365"/>
      <c r="E180" s="364" t="s">
        <v>254</v>
      </c>
      <c r="F180" s="455"/>
      <c r="G180" s="368">
        <v>799620.44</v>
      </c>
      <c r="H180" s="368">
        <v>1123909.86</v>
      </c>
      <c r="I180" s="368">
        <v>1073165.19</v>
      </c>
      <c r="J180" s="456"/>
      <c r="K180" s="368">
        <v>176</v>
      </c>
      <c r="L180" s="368">
        <v>261</v>
      </c>
      <c r="M180" s="368">
        <v>264</v>
      </c>
      <c r="N180" s="456"/>
      <c r="O180" s="462" t="s">
        <v>254</v>
      </c>
      <c r="P180" s="47"/>
      <c r="Q180" s="457" t="s">
        <v>304</v>
      </c>
      <c r="R180" s="458"/>
      <c r="S180" s="47">
        <v>882192.8440516224</v>
      </c>
      <c r="T180" s="47">
        <v>1357313.2398552836</v>
      </c>
      <c r="U180" s="47">
        <v>1244947.3758622042</v>
      </c>
      <c r="V180" s="50">
        <f t="shared" si="2"/>
        <v>3484453.45976911</v>
      </c>
      <c r="Y180"/>
      <c r="Z180"/>
      <c r="AA180"/>
    </row>
    <row r="181" spans="1:27" s="7" customFormat="1" ht="12.75">
      <c r="A181" s="460" t="s">
        <v>185</v>
      </c>
      <c r="B181" s="461" t="s">
        <v>303</v>
      </c>
      <c r="C181" s="364" t="s">
        <v>255</v>
      </c>
      <c r="D181" s="365"/>
      <c r="E181" s="364" t="s">
        <v>255</v>
      </c>
      <c r="F181" s="455"/>
      <c r="G181" s="368">
        <v>586290.82</v>
      </c>
      <c r="H181" s="368">
        <v>421054.54</v>
      </c>
      <c r="I181" s="368">
        <v>421054.54</v>
      </c>
      <c r="J181" s="456"/>
      <c r="K181" s="368">
        <v>26</v>
      </c>
      <c r="L181" s="368">
        <v>26</v>
      </c>
      <c r="M181" s="368">
        <v>26</v>
      </c>
      <c r="N181" s="456"/>
      <c r="O181" s="462" t="s">
        <v>252</v>
      </c>
      <c r="P181" s="47"/>
      <c r="Q181" s="457" t="s">
        <v>304</v>
      </c>
      <c r="R181" s="458"/>
      <c r="S181" s="47">
        <v>661346.3908131281</v>
      </c>
      <c r="T181" s="47">
        <v>508968.56556026964</v>
      </c>
      <c r="U181" s="47">
        <v>488696.30674331373</v>
      </c>
      <c r="V181" s="50">
        <f t="shared" si="2"/>
        <v>1659011.2631167115</v>
      </c>
      <c r="Y181"/>
      <c r="Z181"/>
      <c r="AA181"/>
    </row>
    <row r="182" spans="1:27" s="7" customFormat="1" ht="12.75">
      <c r="A182" s="460" t="s">
        <v>185</v>
      </c>
      <c r="B182" s="461" t="s">
        <v>305</v>
      </c>
      <c r="C182" s="364" t="s">
        <v>249</v>
      </c>
      <c r="D182" s="365"/>
      <c r="E182" s="364" t="s">
        <v>249</v>
      </c>
      <c r="F182" s="455"/>
      <c r="G182" s="368">
        <v>161026.39</v>
      </c>
      <c r="H182" s="368">
        <v>146022.06</v>
      </c>
      <c r="I182" s="368">
        <v>154122.63</v>
      </c>
      <c r="J182" s="456"/>
      <c r="K182" s="368">
        <v>33</v>
      </c>
      <c r="L182" s="368">
        <v>34</v>
      </c>
      <c r="M182" s="368">
        <v>34</v>
      </c>
      <c r="N182" s="456"/>
      <c r="O182" s="462" t="s">
        <v>250</v>
      </c>
      <c r="P182" s="47"/>
      <c r="Q182" s="457" t="s">
        <v>306</v>
      </c>
      <c r="R182" s="458"/>
      <c r="S182" s="47">
        <v>181640.6094370831</v>
      </c>
      <c r="T182" s="47">
        <v>176510.7162087734</v>
      </c>
      <c r="U182" s="47">
        <v>178882.19437454885</v>
      </c>
      <c r="V182" s="50">
        <f t="shared" si="2"/>
        <v>537033.5200204053</v>
      </c>
      <c r="Y182"/>
      <c r="Z182"/>
      <c r="AA182"/>
    </row>
    <row r="183" spans="1:27" s="7" customFormat="1" ht="12.75">
      <c r="A183" s="460" t="s">
        <v>185</v>
      </c>
      <c r="B183" s="461" t="s">
        <v>305</v>
      </c>
      <c r="C183" s="364" t="s">
        <v>252</v>
      </c>
      <c r="D183" s="365"/>
      <c r="E183" s="364" t="s">
        <v>252</v>
      </c>
      <c r="F183" s="455"/>
      <c r="G183" s="368">
        <v>382564.3</v>
      </c>
      <c r="H183" s="368">
        <v>227080.92</v>
      </c>
      <c r="I183" s="368">
        <v>227080.92</v>
      </c>
      <c r="J183" s="456"/>
      <c r="K183" s="368">
        <v>26</v>
      </c>
      <c r="L183" s="368">
        <v>26</v>
      </c>
      <c r="M183" s="368">
        <v>26</v>
      </c>
      <c r="N183" s="456"/>
      <c r="O183" s="462" t="s">
        <v>252</v>
      </c>
      <c r="P183" s="47"/>
      <c r="Q183" s="457" t="s">
        <v>306</v>
      </c>
      <c r="R183" s="458"/>
      <c r="S183" s="47">
        <v>431539.2812375108</v>
      </c>
      <c r="T183" s="47">
        <v>274494.249886265</v>
      </c>
      <c r="U183" s="47">
        <v>263561.12188191555</v>
      </c>
      <c r="V183" s="50">
        <f t="shared" si="2"/>
        <v>969594.6530056912</v>
      </c>
      <c r="Y183"/>
      <c r="Z183"/>
      <c r="AA183"/>
    </row>
    <row r="184" spans="1:27" s="7" customFormat="1" ht="12.75">
      <c r="A184" s="460" t="s">
        <v>185</v>
      </c>
      <c r="B184" s="461" t="s">
        <v>305</v>
      </c>
      <c r="C184" s="364" t="s">
        <v>253</v>
      </c>
      <c r="D184" s="365"/>
      <c r="E184" s="364" t="s">
        <v>253</v>
      </c>
      <c r="F184" s="455"/>
      <c r="G184" s="368">
        <v>250674.03</v>
      </c>
      <c r="H184" s="368">
        <v>155553.9</v>
      </c>
      <c r="I184" s="368">
        <v>184331.83</v>
      </c>
      <c r="J184" s="456"/>
      <c r="K184" s="368">
        <v>14</v>
      </c>
      <c r="L184" s="368">
        <v>14</v>
      </c>
      <c r="M184" s="368">
        <v>12</v>
      </c>
      <c r="N184" s="456"/>
      <c r="O184" s="462" t="s">
        <v>253</v>
      </c>
      <c r="P184" s="47"/>
      <c r="Q184" s="457" t="s">
        <v>306</v>
      </c>
      <c r="R184" s="458"/>
      <c r="S184" s="47">
        <v>282764.7293046168</v>
      </c>
      <c r="T184" s="47">
        <v>188032.7554485118</v>
      </c>
      <c r="U184" s="47">
        <v>213944.4560703142</v>
      </c>
      <c r="V184" s="50">
        <f t="shared" si="2"/>
        <v>684741.9408234428</v>
      </c>
      <c r="Y184"/>
      <c r="Z184"/>
      <c r="AA184"/>
    </row>
    <row r="185" spans="1:27" s="7" customFormat="1" ht="12.75">
      <c r="A185" s="460" t="s">
        <v>185</v>
      </c>
      <c r="B185" s="461" t="s">
        <v>305</v>
      </c>
      <c r="C185" s="364" t="s">
        <v>254</v>
      </c>
      <c r="D185" s="365"/>
      <c r="E185" s="364" t="s">
        <v>254</v>
      </c>
      <c r="F185" s="455"/>
      <c r="G185" s="368">
        <v>1458215.3</v>
      </c>
      <c r="H185" s="368">
        <v>1500802.47</v>
      </c>
      <c r="I185" s="368">
        <v>1464989.83</v>
      </c>
      <c r="J185" s="456"/>
      <c r="K185" s="368">
        <v>264</v>
      </c>
      <c r="L185" s="368">
        <v>387</v>
      </c>
      <c r="M185" s="368">
        <v>389</v>
      </c>
      <c r="N185" s="456"/>
      <c r="O185" s="462" t="s">
        <v>254</v>
      </c>
      <c r="P185" s="47"/>
      <c r="Q185" s="457" t="s">
        <v>306</v>
      </c>
      <c r="R185" s="458"/>
      <c r="S185" s="47">
        <v>1644892.5904783618</v>
      </c>
      <c r="T185" s="47">
        <v>1811768.9284736644</v>
      </c>
      <c r="U185" s="47">
        <v>1699517.3910472172</v>
      </c>
      <c r="V185" s="50">
        <f t="shared" si="2"/>
        <v>5156178.909999243</v>
      </c>
      <c r="Y185"/>
      <c r="Z185"/>
      <c r="AA185"/>
    </row>
    <row r="186" spans="1:27" s="7" customFormat="1" ht="12.75">
      <c r="A186" s="460" t="s">
        <v>185</v>
      </c>
      <c r="B186" s="461" t="s">
        <v>305</v>
      </c>
      <c r="C186" s="364" t="s">
        <v>255</v>
      </c>
      <c r="D186" s="365"/>
      <c r="E186" s="364" t="s">
        <v>255</v>
      </c>
      <c r="F186" s="455"/>
      <c r="G186" s="368">
        <v>278146.13</v>
      </c>
      <c r="H186" s="368">
        <v>187700.4</v>
      </c>
      <c r="I186" s="368">
        <v>187700.4</v>
      </c>
      <c r="J186" s="456"/>
      <c r="K186" s="368">
        <v>14</v>
      </c>
      <c r="L186" s="368">
        <v>14</v>
      </c>
      <c r="M186" s="368">
        <v>14</v>
      </c>
      <c r="N186" s="456"/>
      <c r="O186" s="462" t="s">
        <v>252</v>
      </c>
      <c r="P186" s="47"/>
      <c r="Q186" s="457" t="s">
        <v>306</v>
      </c>
      <c r="R186" s="458"/>
      <c r="S186" s="47">
        <v>313753.7428850398</v>
      </c>
      <c r="T186" s="47">
        <v>226891.27955511142</v>
      </c>
      <c r="U186" s="47">
        <v>217854.1816797479</v>
      </c>
      <c r="V186" s="50">
        <f t="shared" si="2"/>
        <v>758499.2041198992</v>
      </c>
      <c r="Y186"/>
      <c r="Z186"/>
      <c r="AA186"/>
    </row>
    <row r="187" spans="1:27" s="7" customFormat="1" ht="12.75">
      <c r="A187" s="460" t="s">
        <v>185</v>
      </c>
      <c r="B187" s="461" t="s">
        <v>307</v>
      </c>
      <c r="C187" s="364" t="s">
        <v>249</v>
      </c>
      <c r="D187" s="365"/>
      <c r="E187" s="364" t="s">
        <v>249</v>
      </c>
      <c r="F187" s="455"/>
      <c r="G187" s="368">
        <v>100651.81</v>
      </c>
      <c r="H187" s="368">
        <v>75636</v>
      </c>
      <c r="I187" s="368">
        <v>120817.54</v>
      </c>
      <c r="J187" s="456"/>
      <c r="K187" s="368">
        <v>18</v>
      </c>
      <c r="L187" s="368">
        <v>18</v>
      </c>
      <c r="M187" s="368">
        <v>28</v>
      </c>
      <c r="N187" s="456"/>
      <c r="O187" s="462" t="s">
        <v>250</v>
      </c>
      <c r="P187" s="47"/>
      <c r="Q187" s="457" t="s">
        <v>308</v>
      </c>
      <c r="R187" s="458"/>
      <c r="S187" s="47">
        <v>113537.0178102204</v>
      </c>
      <c r="T187" s="47">
        <v>91428.40835944093</v>
      </c>
      <c r="U187" s="47">
        <v>140226.69269357022</v>
      </c>
      <c r="V187" s="50">
        <f t="shared" si="2"/>
        <v>345192.11886323156</v>
      </c>
      <c r="Y187"/>
      <c r="Z187"/>
      <c r="AA187"/>
    </row>
    <row r="188" spans="1:27" s="7" customFormat="1" ht="12.75">
      <c r="A188" s="460" t="s">
        <v>185</v>
      </c>
      <c r="B188" s="461" t="s">
        <v>307</v>
      </c>
      <c r="C188" s="364" t="s">
        <v>252</v>
      </c>
      <c r="D188" s="365"/>
      <c r="E188" s="364" t="s">
        <v>252</v>
      </c>
      <c r="F188" s="455"/>
      <c r="G188" s="368">
        <v>328335.25</v>
      </c>
      <c r="H188" s="368">
        <v>179970.5</v>
      </c>
      <c r="I188" s="368">
        <v>191402.37</v>
      </c>
      <c r="J188" s="456"/>
      <c r="K188" s="368">
        <v>23</v>
      </c>
      <c r="L188" s="368">
        <v>21</v>
      </c>
      <c r="M188" s="368">
        <v>21</v>
      </c>
      <c r="N188" s="456"/>
      <c r="O188" s="462" t="s">
        <v>252</v>
      </c>
      <c r="P188" s="47"/>
      <c r="Q188" s="457" t="s">
        <v>308</v>
      </c>
      <c r="R188" s="458"/>
      <c r="S188" s="47">
        <v>370367.95589640335</v>
      </c>
      <c r="T188" s="47">
        <v>217547.41613322712</v>
      </c>
      <c r="U188" s="47">
        <v>222150.8674883715</v>
      </c>
      <c r="V188" s="50">
        <f t="shared" si="2"/>
        <v>810066.2395180019</v>
      </c>
      <c r="Y188"/>
      <c r="Z188"/>
      <c r="AA188"/>
    </row>
    <row r="189" spans="1:27" s="7" customFormat="1" ht="12.75">
      <c r="A189" s="460" t="s">
        <v>185</v>
      </c>
      <c r="B189" s="461" t="s">
        <v>307</v>
      </c>
      <c r="C189" s="364" t="s">
        <v>253</v>
      </c>
      <c r="D189" s="365"/>
      <c r="E189" s="364" t="s">
        <v>253</v>
      </c>
      <c r="F189" s="455"/>
      <c r="G189" s="368">
        <v>274943.5</v>
      </c>
      <c r="H189" s="368">
        <v>153423.28</v>
      </c>
      <c r="I189" s="368">
        <v>153869.8</v>
      </c>
      <c r="J189" s="456"/>
      <c r="K189" s="368">
        <v>8</v>
      </c>
      <c r="L189" s="368">
        <v>8</v>
      </c>
      <c r="M189" s="368">
        <v>8</v>
      </c>
      <c r="N189" s="456"/>
      <c r="O189" s="462" t="s">
        <v>253</v>
      </c>
      <c r="P189" s="47"/>
      <c r="Q189" s="457" t="s">
        <v>308</v>
      </c>
      <c r="R189" s="458"/>
      <c r="S189" s="47">
        <v>310141.1197305278</v>
      </c>
      <c r="T189" s="47">
        <v>185457.2729346455</v>
      </c>
      <c r="U189" s="47">
        <v>178588.74762241566</v>
      </c>
      <c r="V189" s="50">
        <f t="shared" si="2"/>
        <v>674187.1402875889</v>
      </c>
      <c r="Y189"/>
      <c r="Z189"/>
      <c r="AA189"/>
    </row>
    <row r="190" spans="1:27" s="7" customFormat="1" ht="12.75">
      <c r="A190" s="460" t="s">
        <v>185</v>
      </c>
      <c r="B190" s="461" t="s">
        <v>307</v>
      </c>
      <c r="C190" s="364" t="s">
        <v>254</v>
      </c>
      <c r="D190" s="365"/>
      <c r="E190" s="364" t="s">
        <v>254</v>
      </c>
      <c r="F190" s="455"/>
      <c r="G190" s="368">
        <v>820177.82</v>
      </c>
      <c r="H190" s="368">
        <v>1132753.22</v>
      </c>
      <c r="I190" s="368">
        <v>1147195.53</v>
      </c>
      <c r="J190" s="456"/>
      <c r="K190" s="368">
        <v>214</v>
      </c>
      <c r="L190" s="368">
        <v>290</v>
      </c>
      <c r="M190" s="368">
        <v>303</v>
      </c>
      <c r="N190" s="456"/>
      <c r="O190" s="462" t="s">
        <v>254</v>
      </c>
      <c r="P190" s="47"/>
      <c r="Q190" s="457" t="s">
        <v>308</v>
      </c>
      <c r="R190" s="458"/>
      <c r="S190" s="47">
        <v>925175.05404908</v>
      </c>
      <c r="T190" s="47">
        <v>1365958.3231419884</v>
      </c>
      <c r="U190" s="47">
        <v>1329707.8273179543</v>
      </c>
      <c r="V190" s="50">
        <f t="shared" si="2"/>
        <v>3620841.2045090226</v>
      </c>
      <c r="Y190"/>
      <c r="Z190"/>
      <c r="AA190"/>
    </row>
    <row r="191" spans="1:27" s="7" customFormat="1" ht="12.75">
      <c r="A191" s="460" t="s">
        <v>185</v>
      </c>
      <c r="B191" s="461" t="s">
        <v>307</v>
      </c>
      <c r="C191" s="364" t="s">
        <v>255</v>
      </c>
      <c r="D191" s="365"/>
      <c r="E191" s="364" t="s">
        <v>255</v>
      </c>
      <c r="F191" s="455"/>
      <c r="G191" s="368">
        <v>397960.95</v>
      </c>
      <c r="H191" s="368">
        <v>248826.28</v>
      </c>
      <c r="I191" s="368">
        <v>248826.28</v>
      </c>
      <c r="J191" s="456"/>
      <c r="K191" s="368">
        <v>16</v>
      </c>
      <c r="L191" s="368">
        <v>16</v>
      </c>
      <c r="M191" s="368">
        <v>16</v>
      </c>
      <c r="N191" s="456"/>
      <c r="O191" s="462" t="s">
        <v>252</v>
      </c>
      <c r="P191" s="47"/>
      <c r="Q191" s="457" t="s">
        <v>308</v>
      </c>
      <c r="R191" s="458"/>
      <c r="S191" s="47">
        <v>448906.9741311381</v>
      </c>
      <c r="T191" s="47">
        <v>300779.9293775529</v>
      </c>
      <c r="U191" s="47">
        <v>288799.84064933175</v>
      </c>
      <c r="V191" s="50">
        <f t="shared" si="2"/>
        <v>1038486.7441580228</v>
      </c>
      <c r="Y191"/>
      <c r="Z191"/>
      <c r="AA191"/>
    </row>
    <row r="192" spans="1:27" s="7" customFormat="1" ht="12.75">
      <c r="A192" s="460" t="s">
        <v>185</v>
      </c>
      <c r="B192" s="461" t="s">
        <v>309</v>
      </c>
      <c r="C192" s="364" t="s">
        <v>249</v>
      </c>
      <c r="D192" s="365"/>
      <c r="E192" s="364" t="s">
        <v>249</v>
      </c>
      <c r="F192" s="455"/>
      <c r="G192" s="368">
        <v>70353.47</v>
      </c>
      <c r="H192" s="368">
        <v>51412.4</v>
      </c>
      <c r="I192" s="368">
        <v>48412.76</v>
      </c>
      <c r="J192" s="456"/>
      <c r="K192" s="368">
        <v>14</v>
      </c>
      <c r="L192" s="368">
        <v>14</v>
      </c>
      <c r="M192" s="368">
        <v>14</v>
      </c>
      <c r="N192" s="456"/>
      <c r="O192" s="462" t="s">
        <v>250</v>
      </c>
      <c r="P192" s="47"/>
      <c r="Q192" s="457" t="s">
        <v>310</v>
      </c>
      <c r="R192" s="458"/>
      <c r="S192" s="47">
        <v>79359.95563716943</v>
      </c>
      <c r="T192" s="47">
        <v>62147.04508354383</v>
      </c>
      <c r="U192" s="47">
        <v>56190.19571965766</v>
      </c>
      <c r="V192" s="50">
        <f t="shared" si="2"/>
        <v>197697.19644037093</v>
      </c>
      <c r="Y192"/>
      <c r="Z192"/>
      <c r="AA192"/>
    </row>
    <row r="193" spans="1:27" s="7" customFormat="1" ht="12.75">
      <c r="A193" s="460" t="s">
        <v>185</v>
      </c>
      <c r="B193" s="461" t="s">
        <v>309</v>
      </c>
      <c r="C193" s="364" t="s">
        <v>252</v>
      </c>
      <c r="D193" s="365"/>
      <c r="E193" s="364" t="s">
        <v>252</v>
      </c>
      <c r="F193" s="455"/>
      <c r="G193" s="368">
        <v>297200.71</v>
      </c>
      <c r="H193" s="368">
        <v>172917.14</v>
      </c>
      <c r="I193" s="368">
        <v>172917.14</v>
      </c>
      <c r="J193" s="456"/>
      <c r="K193" s="368">
        <v>18</v>
      </c>
      <c r="L193" s="368">
        <v>18</v>
      </c>
      <c r="M193" s="368">
        <v>18</v>
      </c>
      <c r="N193" s="456"/>
      <c r="O193" s="462" t="s">
        <v>252</v>
      </c>
      <c r="P193" s="47"/>
      <c r="Q193" s="457" t="s">
        <v>310</v>
      </c>
      <c r="R193" s="458"/>
      <c r="S193" s="47">
        <v>335247.6453675314</v>
      </c>
      <c r="T193" s="47">
        <v>209021.35078886535</v>
      </c>
      <c r="U193" s="47">
        <v>200696.01361053257</v>
      </c>
      <c r="V193" s="50">
        <f t="shared" si="2"/>
        <v>744965.0097669293</v>
      </c>
      <c r="Y193"/>
      <c r="Z193"/>
      <c r="AA193"/>
    </row>
    <row r="194" spans="1:27" s="7" customFormat="1" ht="12.75">
      <c r="A194" s="460" t="s">
        <v>185</v>
      </c>
      <c r="B194" s="461" t="s">
        <v>309</v>
      </c>
      <c r="C194" s="364" t="s">
        <v>253</v>
      </c>
      <c r="D194" s="365"/>
      <c r="E194" s="364" t="s">
        <v>253</v>
      </c>
      <c r="F194" s="455"/>
      <c r="G194" s="368">
        <v>141365.08</v>
      </c>
      <c r="H194" s="368">
        <v>90778.26</v>
      </c>
      <c r="I194" s="368">
        <v>90778.26</v>
      </c>
      <c r="J194" s="456"/>
      <c r="K194" s="368">
        <v>6</v>
      </c>
      <c r="L194" s="368">
        <v>6</v>
      </c>
      <c r="M194" s="368">
        <v>6</v>
      </c>
      <c r="N194" s="456"/>
      <c r="O194" s="462" t="s">
        <v>253</v>
      </c>
      <c r="P194" s="47"/>
      <c r="Q194" s="457" t="s">
        <v>310</v>
      </c>
      <c r="R194" s="458"/>
      <c r="S194" s="47">
        <v>159462.30480806285</v>
      </c>
      <c r="T194" s="47">
        <v>109732.29448198611</v>
      </c>
      <c r="U194" s="47">
        <v>105361.64838546637</v>
      </c>
      <c r="V194" s="50">
        <f t="shared" si="2"/>
        <v>374556.2476755153</v>
      </c>
      <c r="Y194"/>
      <c r="Z194"/>
      <c r="AA194"/>
    </row>
    <row r="195" spans="1:27" s="7" customFormat="1" ht="12.75">
      <c r="A195" s="460" t="s">
        <v>185</v>
      </c>
      <c r="B195" s="461" t="s">
        <v>309</v>
      </c>
      <c r="C195" s="364" t="s">
        <v>254</v>
      </c>
      <c r="D195" s="365"/>
      <c r="E195" s="364" t="s">
        <v>254</v>
      </c>
      <c r="F195" s="455"/>
      <c r="G195" s="368">
        <v>1185875.6</v>
      </c>
      <c r="H195" s="368">
        <v>1264409.29</v>
      </c>
      <c r="I195" s="368">
        <v>1207781.89</v>
      </c>
      <c r="J195" s="456"/>
      <c r="K195" s="368">
        <v>245</v>
      </c>
      <c r="L195" s="368">
        <v>299</v>
      </c>
      <c r="M195" s="368">
        <v>301</v>
      </c>
      <c r="N195" s="456"/>
      <c r="O195" s="462" t="s">
        <v>254</v>
      </c>
      <c r="P195" s="47"/>
      <c r="Q195" s="457" t="s">
        <v>310</v>
      </c>
      <c r="R195" s="458"/>
      <c r="S195" s="47">
        <v>1337269.7927035114</v>
      </c>
      <c r="T195" s="47">
        <v>1524184.8324086082</v>
      </c>
      <c r="U195" s="47">
        <v>1401194.5922097468</v>
      </c>
      <c r="V195" s="50">
        <f t="shared" si="2"/>
        <v>4262649.217321866</v>
      </c>
      <c r="Y195"/>
      <c r="Z195"/>
      <c r="AA195"/>
    </row>
    <row r="196" spans="1:27" s="7" customFormat="1" ht="12.75">
      <c r="A196" s="460" t="s">
        <v>185</v>
      </c>
      <c r="B196" s="461" t="s">
        <v>309</v>
      </c>
      <c r="C196" s="364" t="s">
        <v>255</v>
      </c>
      <c r="D196" s="365"/>
      <c r="E196" s="364" t="s">
        <v>255</v>
      </c>
      <c r="F196" s="455"/>
      <c r="G196" s="368">
        <v>373392.16</v>
      </c>
      <c r="H196" s="368">
        <v>279202.48</v>
      </c>
      <c r="I196" s="368">
        <v>279202.48</v>
      </c>
      <c r="J196" s="456"/>
      <c r="K196" s="368">
        <v>20</v>
      </c>
      <c r="L196" s="368">
        <v>20</v>
      </c>
      <c r="M196" s="368">
        <v>20</v>
      </c>
      <c r="N196" s="456"/>
      <c r="O196" s="462" t="s">
        <v>252</v>
      </c>
      <c r="P196" s="47"/>
      <c r="Q196" s="457" t="s">
        <v>310</v>
      </c>
      <c r="R196" s="458"/>
      <c r="S196" s="47">
        <v>421192.945463342</v>
      </c>
      <c r="T196" s="47">
        <v>337498.52393580624</v>
      </c>
      <c r="U196" s="47">
        <v>324055.9306392324</v>
      </c>
      <c r="V196" s="50">
        <f t="shared" si="2"/>
        <v>1082747.4000383806</v>
      </c>
      <c r="Y196"/>
      <c r="Z196"/>
      <c r="AA196"/>
    </row>
    <row r="197" spans="1:27" s="7" customFormat="1" ht="12.75">
      <c r="A197" s="460" t="s">
        <v>185</v>
      </c>
      <c r="B197" s="461" t="s">
        <v>311</v>
      </c>
      <c r="C197" s="364" t="s">
        <v>249</v>
      </c>
      <c r="D197" s="365"/>
      <c r="E197" s="364" t="s">
        <v>249</v>
      </c>
      <c r="F197" s="455"/>
      <c r="G197" s="368">
        <v>64981.65</v>
      </c>
      <c r="H197" s="368">
        <v>47740.03</v>
      </c>
      <c r="I197" s="368">
        <v>54893.9</v>
      </c>
      <c r="J197" s="456"/>
      <c r="K197" s="368">
        <v>14</v>
      </c>
      <c r="L197" s="368">
        <v>14</v>
      </c>
      <c r="M197" s="368">
        <v>16</v>
      </c>
      <c r="N197" s="456"/>
      <c r="O197" s="462" t="s">
        <v>250</v>
      </c>
      <c r="P197" s="47"/>
      <c r="Q197" s="457" t="s">
        <v>312</v>
      </c>
      <c r="R197" s="458"/>
      <c r="S197" s="47">
        <v>73300.447884519</v>
      </c>
      <c r="T197" s="47">
        <v>57707.90308757683</v>
      </c>
      <c r="U197" s="47">
        <v>63712.52093074875</v>
      </c>
      <c r="V197" s="50">
        <f t="shared" si="2"/>
        <v>194720.87190284458</v>
      </c>
      <c r="Y197"/>
      <c r="Z197"/>
      <c r="AA197"/>
    </row>
    <row r="198" spans="1:27" s="7" customFormat="1" ht="12.75">
      <c r="A198" s="460" t="s">
        <v>185</v>
      </c>
      <c r="B198" s="461" t="s">
        <v>311</v>
      </c>
      <c r="C198" s="364" t="s">
        <v>252</v>
      </c>
      <c r="D198" s="365"/>
      <c r="E198" s="364" t="s">
        <v>252</v>
      </c>
      <c r="F198" s="455"/>
      <c r="G198" s="368">
        <v>265892.03</v>
      </c>
      <c r="H198" s="368">
        <v>161356.66</v>
      </c>
      <c r="I198" s="368">
        <v>165007.68</v>
      </c>
      <c r="J198" s="456"/>
      <c r="K198" s="368">
        <v>16</v>
      </c>
      <c r="L198" s="368">
        <v>16</v>
      </c>
      <c r="M198" s="368">
        <v>16</v>
      </c>
      <c r="N198" s="456"/>
      <c r="O198" s="462" t="s">
        <v>252</v>
      </c>
      <c r="P198" s="47"/>
      <c r="Q198" s="457" t="s">
        <v>312</v>
      </c>
      <c r="R198" s="458"/>
      <c r="S198" s="47">
        <v>299930.9018457359</v>
      </c>
      <c r="T198" s="47">
        <v>195047.10193552633</v>
      </c>
      <c r="U198" s="47">
        <v>191515.91097980455</v>
      </c>
      <c r="V198" s="50">
        <f t="shared" si="2"/>
        <v>686493.9147610668</v>
      </c>
      <c r="Y198"/>
      <c r="Z198"/>
      <c r="AA198"/>
    </row>
    <row r="199" spans="1:27" s="7" customFormat="1" ht="12.75">
      <c r="A199" s="460" t="s">
        <v>185</v>
      </c>
      <c r="B199" s="461" t="s">
        <v>311</v>
      </c>
      <c r="C199" s="364" t="s">
        <v>253</v>
      </c>
      <c r="D199" s="365"/>
      <c r="E199" s="364" t="s">
        <v>253</v>
      </c>
      <c r="F199" s="455"/>
      <c r="G199" s="368">
        <v>240307.48</v>
      </c>
      <c r="H199" s="368">
        <v>158776.26</v>
      </c>
      <c r="I199" s="368">
        <v>158776.26</v>
      </c>
      <c r="J199" s="456"/>
      <c r="K199" s="368">
        <v>10</v>
      </c>
      <c r="L199" s="368">
        <v>10</v>
      </c>
      <c r="M199" s="368">
        <v>10</v>
      </c>
      <c r="N199" s="456"/>
      <c r="O199" s="462" t="s">
        <v>253</v>
      </c>
      <c r="P199" s="47"/>
      <c r="Q199" s="457" t="s">
        <v>312</v>
      </c>
      <c r="R199" s="458"/>
      <c r="S199" s="47">
        <v>271071.0779735524</v>
      </c>
      <c r="T199" s="47">
        <v>191927.92766757586</v>
      </c>
      <c r="U199" s="47">
        <v>184283.4229041115</v>
      </c>
      <c r="V199" s="50">
        <f t="shared" si="2"/>
        <v>647282.4285452398</v>
      </c>
      <c r="Y199"/>
      <c r="Z199"/>
      <c r="AA199"/>
    </row>
    <row r="200" spans="1:27" s="7" customFormat="1" ht="12.75">
      <c r="A200" s="460" t="s">
        <v>185</v>
      </c>
      <c r="B200" s="461" t="s">
        <v>311</v>
      </c>
      <c r="C200" s="364" t="s">
        <v>254</v>
      </c>
      <c r="D200" s="365"/>
      <c r="E200" s="364" t="s">
        <v>254</v>
      </c>
      <c r="F200" s="455"/>
      <c r="G200" s="368">
        <v>1167720.75</v>
      </c>
      <c r="H200" s="368">
        <v>899055.55</v>
      </c>
      <c r="I200" s="368">
        <v>906994.3</v>
      </c>
      <c r="J200" s="456"/>
      <c r="K200" s="368">
        <v>209</v>
      </c>
      <c r="L200" s="368">
        <v>247</v>
      </c>
      <c r="M200" s="368">
        <v>255</v>
      </c>
      <c r="N200" s="456"/>
      <c r="O200" s="462" t="s">
        <v>254</v>
      </c>
      <c r="P200" s="47"/>
      <c r="Q200" s="457" t="s">
        <v>312</v>
      </c>
      <c r="R200" s="458"/>
      <c r="S200" s="47">
        <v>1316262.3365508027</v>
      </c>
      <c r="T200" s="47">
        <v>1081445.0253744118</v>
      </c>
      <c r="U200" s="47">
        <v>1051012.046725173</v>
      </c>
      <c r="V200" s="50">
        <f t="shared" si="2"/>
        <v>3448719.4086503875</v>
      </c>
      <c r="Y200"/>
      <c r="Z200"/>
      <c r="AA200"/>
    </row>
    <row r="201" spans="1:27" s="7" customFormat="1" ht="12.75">
      <c r="A201" s="460" t="s">
        <v>185</v>
      </c>
      <c r="B201" s="461" t="s">
        <v>311</v>
      </c>
      <c r="C201" s="364" t="s">
        <v>255</v>
      </c>
      <c r="D201" s="365"/>
      <c r="E201" s="364" t="s">
        <v>255</v>
      </c>
      <c r="F201" s="455"/>
      <c r="G201" s="368">
        <v>289681.46</v>
      </c>
      <c r="H201" s="368">
        <v>224732.61</v>
      </c>
      <c r="I201" s="368">
        <v>224907.68</v>
      </c>
      <c r="J201" s="456"/>
      <c r="K201" s="368">
        <v>14</v>
      </c>
      <c r="L201" s="368">
        <v>14</v>
      </c>
      <c r="M201" s="368">
        <v>14</v>
      </c>
      <c r="N201" s="456"/>
      <c r="O201" s="462" t="s">
        <v>252</v>
      </c>
      <c r="P201" s="47"/>
      <c r="Q201" s="457" t="s">
        <v>312</v>
      </c>
      <c r="R201" s="458"/>
      <c r="S201" s="47">
        <v>326765.7986807256</v>
      </c>
      <c r="T201" s="47">
        <v>271655.6248183798</v>
      </c>
      <c r="U201" s="47">
        <v>261038.75420558828</v>
      </c>
      <c r="V201" s="50">
        <f t="shared" si="2"/>
        <v>859460.1777046937</v>
      </c>
      <c r="Y201"/>
      <c r="Z201"/>
      <c r="AA201"/>
    </row>
    <row r="202" spans="1:27" s="7" customFormat="1" ht="12.75">
      <c r="A202" s="460" t="s">
        <v>185</v>
      </c>
      <c r="B202" s="461" t="s">
        <v>313</v>
      </c>
      <c r="C202" s="364" t="s">
        <v>249</v>
      </c>
      <c r="D202" s="365"/>
      <c r="E202" s="364" t="s">
        <v>249</v>
      </c>
      <c r="F202" s="455"/>
      <c r="G202" s="368">
        <v>31851.56</v>
      </c>
      <c r="H202" s="368">
        <v>34181.26</v>
      </c>
      <c r="I202" s="368">
        <v>31785.26</v>
      </c>
      <c r="J202" s="456"/>
      <c r="K202" s="368">
        <v>7</v>
      </c>
      <c r="L202" s="368">
        <v>8</v>
      </c>
      <c r="M202" s="368">
        <v>8</v>
      </c>
      <c r="N202" s="456"/>
      <c r="O202" s="462" t="s">
        <v>250</v>
      </c>
      <c r="P202" s="47"/>
      <c r="Q202" s="457" t="s">
        <v>314</v>
      </c>
      <c r="R202" s="458"/>
      <c r="S202" s="47">
        <v>35929.12174160905</v>
      </c>
      <c r="T202" s="47">
        <v>41318.13154477</v>
      </c>
      <c r="U202" s="47">
        <v>36891.513320046324</v>
      </c>
      <c r="V202" s="50">
        <f t="shared" si="2"/>
        <v>114138.76660642537</v>
      </c>
      <c r="Y202"/>
      <c r="Z202"/>
      <c r="AA202"/>
    </row>
    <row r="203" spans="1:27" s="7" customFormat="1" ht="12.75">
      <c r="A203" s="460" t="s">
        <v>185</v>
      </c>
      <c r="B203" s="461" t="s">
        <v>313</v>
      </c>
      <c r="C203" s="364" t="s">
        <v>252</v>
      </c>
      <c r="D203" s="365"/>
      <c r="E203" s="364" t="s">
        <v>252</v>
      </c>
      <c r="F203" s="455"/>
      <c r="G203" s="368">
        <v>144652.94</v>
      </c>
      <c r="H203" s="368">
        <v>82582.24</v>
      </c>
      <c r="I203" s="368">
        <v>82652.82</v>
      </c>
      <c r="J203" s="456"/>
      <c r="K203" s="368">
        <v>10</v>
      </c>
      <c r="L203" s="368">
        <v>10</v>
      </c>
      <c r="M203" s="368">
        <v>10</v>
      </c>
      <c r="N203" s="456"/>
      <c r="O203" s="462" t="s">
        <v>252</v>
      </c>
      <c r="P203" s="47"/>
      <c r="Q203" s="457" t="s">
        <v>314</v>
      </c>
      <c r="R203" s="458"/>
      <c r="S203" s="47">
        <v>163171.06890656753</v>
      </c>
      <c r="T203" s="47">
        <v>99824.98759793429</v>
      </c>
      <c r="U203" s="47">
        <v>95930.86889864647</v>
      </c>
      <c r="V203" s="50">
        <f t="shared" si="2"/>
        <v>358926.9254031483</v>
      </c>
      <c r="Y203"/>
      <c r="Z203"/>
      <c r="AA203"/>
    </row>
    <row r="204" spans="1:27" s="7" customFormat="1" ht="12.75">
      <c r="A204" s="460" t="s">
        <v>185</v>
      </c>
      <c r="B204" s="461" t="s">
        <v>313</v>
      </c>
      <c r="C204" s="364" t="s">
        <v>253</v>
      </c>
      <c r="D204" s="365"/>
      <c r="E204" s="364" t="s">
        <v>253</v>
      </c>
      <c r="F204" s="455"/>
      <c r="G204" s="368">
        <v>169273.79</v>
      </c>
      <c r="H204" s="368">
        <v>103541.01</v>
      </c>
      <c r="I204" s="368">
        <v>103764.16</v>
      </c>
      <c r="J204" s="456"/>
      <c r="K204" s="368">
        <v>6</v>
      </c>
      <c r="L204" s="368">
        <v>6</v>
      </c>
      <c r="M204" s="368">
        <v>6</v>
      </c>
      <c r="N204" s="456"/>
      <c r="O204" s="462" t="s">
        <v>253</v>
      </c>
      <c r="P204" s="47"/>
      <c r="Q204" s="457" t="s">
        <v>314</v>
      </c>
      <c r="R204" s="458"/>
      <c r="S204" s="47">
        <v>190943.82217302907</v>
      </c>
      <c r="T204" s="47">
        <v>125159.84113687869</v>
      </c>
      <c r="U204" s="47">
        <v>120433.71332445978</v>
      </c>
      <c r="V204" s="50">
        <f t="shared" si="2"/>
        <v>436537.37663436757</v>
      </c>
      <c r="Y204"/>
      <c r="Z204"/>
      <c r="AA204"/>
    </row>
    <row r="205" spans="1:27" s="7" customFormat="1" ht="12.75">
      <c r="A205" s="460" t="s">
        <v>185</v>
      </c>
      <c r="B205" s="461" t="s">
        <v>313</v>
      </c>
      <c r="C205" s="364" t="s">
        <v>254</v>
      </c>
      <c r="D205" s="365"/>
      <c r="E205" s="364" t="s">
        <v>254</v>
      </c>
      <c r="F205" s="455"/>
      <c r="G205" s="368">
        <v>513556.94</v>
      </c>
      <c r="H205" s="368">
        <v>484716.06</v>
      </c>
      <c r="I205" s="368">
        <v>470658.47</v>
      </c>
      <c r="J205" s="456"/>
      <c r="K205" s="368">
        <v>99</v>
      </c>
      <c r="L205" s="368">
        <v>165</v>
      </c>
      <c r="M205" s="368">
        <v>166</v>
      </c>
      <c r="N205" s="456"/>
      <c r="O205" s="462" t="s">
        <v>254</v>
      </c>
      <c r="P205" s="47"/>
      <c r="Q205" s="457" t="s">
        <v>314</v>
      </c>
      <c r="R205" s="458"/>
      <c r="S205" s="47">
        <v>579301.2906905727</v>
      </c>
      <c r="T205" s="47">
        <v>582789.2690233865</v>
      </c>
      <c r="U205" s="47">
        <v>543718.6115486555</v>
      </c>
      <c r="V205" s="50">
        <f aca="true" t="shared" si="3" ref="V205:V268">+S205+T205+U205</f>
        <v>1705809.171262615</v>
      </c>
      <c r="Y205"/>
      <c r="Z205"/>
      <c r="AA205"/>
    </row>
    <row r="206" spans="1:27" s="7" customFormat="1" ht="12.75">
      <c r="A206" s="460" t="s">
        <v>185</v>
      </c>
      <c r="B206" s="461" t="s">
        <v>313</v>
      </c>
      <c r="C206" s="364" t="s">
        <v>255</v>
      </c>
      <c r="D206" s="365"/>
      <c r="E206" s="364" t="s">
        <v>255</v>
      </c>
      <c r="F206" s="455"/>
      <c r="G206" s="368">
        <v>82085.88</v>
      </c>
      <c r="H206" s="368">
        <v>79029.74</v>
      </c>
      <c r="I206" s="368">
        <v>79029.74</v>
      </c>
      <c r="J206" s="456"/>
      <c r="K206" s="368">
        <v>6</v>
      </c>
      <c r="L206" s="368">
        <v>6</v>
      </c>
      <c r="M206" s="368">
        <v>6</v>
      </c>
      <c r="N206" s="456"/>
      <c r="O206" s="462" t="s">
        <v>252</v>
      </c>
      <c r="P206" s="47"/>
      <c r="Q206" s="457" t="s">
        <v>314</v>
      </c>
      <c r="R206" s="458"/>
      <c r="S206" s="47">
        <v>92594.32115058452</v>
      </c>
      <c r="T206" s="47">
        <v>95530.74384235608</v>
      </c>
      <c r="U206" s="47">
        <v>91725.7466476536</v>
      </c>
      <c r="V206" s="50">
        <f t="shared" si="3"/>
        <v>279850.8116405942</v>
      </c>
      <c r="Y206"/>
      <c r="Z206"/>
      <c r="AA206"/>
    </row>
    <row r="207" spans="1:27" s="7" customFormat="1" ht="12.75">
      <c r="A207" s="460" t="s">
        <v>185</v>
      </c>
      <c r="B207" s="461" t="s">
        <v>315</v>
      </c>
      <c r="C207" s="364" t="s">
        <v>249</v>
      </c>
      <c r="D207" s="365"/>
      <c r="E207" s="364" t="s">
        <v>249</v>
      </c>
      <c r="F207" s="455"/>
      <c r="G207" s="368">
        <v>57640.12</v>
      </c>
      <c r="H207" s="368">
        <v>54116.64</v>
      </c>
      <c r="I207" s="368">
        <v>62505.55</v>
      </c>
      <c r="J207" s="456"/>
      <c r="K207" s="368">
        <v>12</v>
      </c>
      <c r="L207" s="368">
        <v>12</v>
      </c>
      <c r="M207" s="368">
        <v>14</v>
      </c>
      <c r="N207" s="456"/>
      <c r="O207" s="462" t="s">
        <v>250</v>
      </c>
      <c r="P207" s="47"/>
      <c r="Q207" s="457" t="s">
        <v>316</v>
      </c>
      <c r="R207" s="458"/>
      <c r="S207" s="47">
        <v>65019.0724938105</v>
      </c>
      <c r="T207" s="47">
        <v>65415.91650749452</v>
      </c>
      <c r="U207" s="47">
        <v>72546.97084125856</v>
      </c>
      <c r="V207" s="50">
        <f t="shared" si="3"/>
        <v>202981.95984256358</v>
      </c>
      <c r="Y207"/>
      <c r="Z207"/>
      <c r="AA207"/>
    </row>
    <row r="208" spans="1:27" s="7" customFormat="1" ht="12.75">
      <c r="A208" s="460" t="s">
        <v>185</v>
      </c>
      <c r="B208" s="461" t="s">
        <v>315</v>
      </c>
      <c r="C208" s="364" t="s">
        <v>252</v>
      </c>
      <c r="D208" s="365"/>
      <c r="E208" s="364" t="s">
        <v>252</v>
      </c>
      <c r="F208" s="455"/>
      <c r="G208" s="368">
        <v>147003.1</v>
      </c>
      <c r="H208" s="368">
        <v>106189.58</v>
      </c>
      <c r="I208" s="368">
        <v>88556.26</v>
      </c>
      <c r="J208" s="456"/>
      <c r="K208" s="368">
        <v>12</v>
      </c>
      <c r="L208" s="368">
        <v>12</v>
      </c>
      <c r="M208" s="368">
        <v>10</v>
      </c>
      <c r="N208" s="456"/>
      <c r="O208" s="462" t="s">
        <v>252</v>
      </c>
      <c r="P208" s="47"/>
      <c r="Q208" s="457" t="s">
        <v>316</v>
      </c>
      <c r="R208" s="458"/>
      <c r="S208" s="47">
        <v>165822.0908581536</v>
      </c>
      <c r="T208" s="47">
        <v>128361.41895073143</v>
      </c>
      <c r="U208" s="47">
        <v>102782.68748984546</v>
      </c>
      <c r="V208" s="50">
        <f t="shared" si="3"/>
        <v>396966.1972987305</v>
      </c>
      <c r="Y208"/>
      <c r="Z208"/>
      <c r="AA208"/>
    </row>
    <row r="209" spans="1:27" s="7" customFormat="1" ht="12.75">
      <c r="A209" s="460" t="s">
        <v>185</v>
      </c>
      <c r="B209" s="461" t="s">
        <v>315</v>
      </c>
      <c r="C209" s="364" t="s">
        <v>253</v>
      </c>
      <c r="D209" s="365"/>
      <c r="E209" s="364" t="s">
        <v>253</v>
      </c>
      <c r="F209" s="455"/>
      <c r="G209" s="368">
        <v>139034.33</v>
      </c>
      <c r="H209" s="368">
        <v>78100.84</v>
      </c>
      <c r="I209" s="368">
        <v>78617.9</v>
      </c>
      <c r="J209" s="456"/>
      <c r="K209" s="368">
        <v>6</v>
      </c>
      <c r="L209" s="368">
        <v>6</v>
      </c>
      <c r="M209" s="368">
        <v>6</v>
      </c>
      <c r="N209" s="456"/>
      <c r="O209" s="462" t="s">
        <v>253</v>
      </c>
      <c r="P209" s="47"/>
      <c r="Q209" s="457" t="s">
        <v>316</v>
      </c>
      <c r="R209" s="458"/>
      <c r="S209" s="47">
        <v>156833.17767899114</v>
      </c>
      <c r="T209" s="47">
        <v>94407.89429286793</v>
      </c>
      <c r="U209" s="47">
        <v>91247.74518264347</v>
      </c>
      <c r="V209" s="50">
        <f t="shared" si="3"/>
        <v>342488.81715450255</v>
      </c>
      <c r="Y209"/>
      <c r="Z209"/>
      <c r="AA209"/>
    </row>
    <row r="210" spans="1:27" s="7" customFormat="1" ht="12.75">
      <c r="A210" s="460" t="s">
        <v>185</v>
      </c>
      <c r="B210" s="461" t="s">
        <v>315</v>
      </c>
      <c r="C210" s="364" t="s">
        <v>254</v>
      </c>
      <c r="D210" s="365"/>
      <c r="E210" s="364" t="s">
        <v>254</v>
      </c>
      <c r="F210" s="455"/>
      <c r="G210" s="368">
        <v>131169.83</v>
      </c>
      <c r="H210" s="368">
        <v>308571.04</v>
      </c>
      <c r="I210" s="368">
        <v>303065.16</v>
      </c>
      <c r="J210" s="456"/>
      <c r="K210" s="368">
        <v>48</v>
      </c>
      <c r="L210" s="368">
        <v>91</v>
      </c>
      <c r="M210" s="368">
        <v>94</v>
      </c>
      <c r="N210" s="456"/>
      <c r="O210" s="462" t="s">
        <v>254</v>
      </c>
      <c r="P210" s="47"/>
      <c r="Q210" s="457" t="s">
        <v>316</v>
      </c>
      <c r="R210" s="458"/>
      <c r="S210" s="47">
        <v>147961.88289980657</v>
      </c>
      <c r="T210" s="47">
        <v>372937.35528323107</v>
      </c>
      <c r="U210" s="47">
        <v>350794.50899574626</v>
      </c>
      <c r="V210" s="50">
        <f t="shared" si="3"/>
        <v>871693.7471787839</v>
      </c>
      <c r="Y210"/>
      <c r="Z210"/>
      <c r="AA210"/>
    </row>
    <row r="211" spans="1:27" s="7" customFormat="1" ht="12.75">
      <c r="A211" s="460" t="s">
        <v>185</v>
      </c>
      <c r="B211" s="461" t="s">
        <v>315</v>
      </c>
      <c r="C211" s="364" t="s">
        <v>255</v>
      </c>
      <c r="D211" s="365"/>
      <c r="E211" s="364" t="s">
        <v>255</v>
      </c>
      <c r="F211" s="455"/>
      <c r="G211" s="368">
        <v>1290660.78</v>
      </c>
      <c r="H211" s="368">
        <v>1083166.94</v>
      </c>
      <c r="I211" s="368">
        <v>1051992.58</v>
      </c>
      <c r="J211" s="456"/>
      <c r="K211" s="368">
        <v>62</v>
      </c>
      <c r="L211" s="368">
        <v>62</v>
      </c>
      <c r="M211" s="368">
        <v>62</v>
      </c>
      <c r="N211" s="456"/>
      <c r="O211" s="462" t="s">
        <v>252</v>
      </c>
      <c r="P211" s="47"/>
      <c r="Q211" s="457" t="s">
        <v>316</v>
      </c>
      <c r="R211" s="458"/>
      <c r="S211" s="47">
        <v>1455888.135204056</v>
      </c>
      <c r="T211" s="47">
        <v>1309326.6342980335</v>
      </c>
      <c r="U211" s="47">
        <v>1220993.5761941196</v>
      </c>
      <c r="V211" s="50">
        <f t="shared" si="3"/>
        <v>3986208.345696209</v>
      </c>
      <c r="Y211"/>
      <c r="Z211"/>
      <c r="AA211"/>
    </row>
    <row r="212" spans="1:27" s="7" customFormat="1" ht="22.5">
      <c r="A212" s="460" t="s">
        <v>185</v>
      </c>
      <c r="B212" s="461" t="s">
        <v>317</v>
      </c>
      <c r="C212" s="364" t="s">
        <v>249</v>
      </c>
      <c r="D212" s="365"/>
      <c r="E212" s="364" t="s">
        <v>249</v>
      </c>
      <c r="F212" s="455"/>
      <c r="G212" s="368">
        <v>36812.88</v>
      </c>
      <c r="H212" s="368">
        <v>35404.26</v>
      </c>
      <c r="I212" s="368">
        <v>34757.26</v>
      </c>
      <c r="J212" s="456"/>
      <c r="K212" s="368">
        <v>8</v>
      </c>
      <c r="L212" s="368">
        <v>8</v>
      </c>
      <c r="M212" s="368">
        <v>8</v>
      </c>
      <c r="N212" s="456"/>
      <c r="O212" s="462" t="s">
        <v>250</v>
      </c>
      <c r="P212" s="47"/>
      <c r="Q212" s="457" t="s">
        <v>318</v>
      </c>
      <c r="R212" s="458"/>
      <c r="S212" s="47">
        <v>41525.57825046073</v>
      </c>
      <c r="T212" s="47">
        <v>42796.48766386139</v>
      </c>
      <c r="U212" s="47">
        <v>40340.960566574366</v>
      </c>
      <c r="V212" s="50">
        <f t="shared" si="3"/>
        <v>124663.02648089649</v>
      </c>
      <c r="Y212"/>
      <c r="Z212"/>
      <c r="AA212"/>
    </row>
    <row r="213" spans="1:27" s="7" customFormat="1" ht="22.5">
      <c r="A213" s="460" t="s">
        <v>185</v>
      </c>
      <c r="B213" s="461" t="s">
        <v>317</v>
      </c>
      <c r="C213" s="364" t="s">
        <v>252</v>
      </c>
      <c r="D213" s="365"/>
      <c r="E213" s="364" t="s">
        <v>252</v>
      </c>
      <c r="F213" s="455"/>
      <c r="G213" s="368">
        <v>37994.59</v>
      </c>
      <c r="H213" s="368">
        <v>22447.66</v>
      </c>
      <c r="I213" s="368">
        <v>22447.66</v>
      </c>
      <c r="J213" s="456"/>
      <c r="K213" s="368">
        <v>4</v>
      </c>
      <c r="L213" s="368">
        <v>4</v>
      </c>
      <c r="M213" s="368">
        <v>4</v>
      </c>
      <c r="N213" s="456"/>
      <c r="O213" s="462" t="s">
        <v>252</v>
      </c>
      <c r="P213" s="47"/>
      <c r="Q213" s="457" t="s">
        <v>318</v>
      </c>
      <c r="R213" s="458"/>
      <c r="S213" s="47">
        <v>42858.5679832486</v>
      </c>
      <c r="T213" s="47">
        <v>27134.616124515946</v>
      </c>
      <c r="U213" s="47">
        <v>26053.84218640562</v>
      </c>
      <c r="V213" s="50">
        <f t="shared" si="3"/>
        <v>96047.02629417015</v>
      </c>
      <c r="Y213"/>
      <c r="Z213"/>
      <c r="AA213"/>
    </row>
    <row r="214" spans="1:27" s="7" customFormat="1" ht="22.5">
      <c r="A214" s="460" t="s">
        <v>185</v>
      </c>
      <c r="B214" s="461" t="s">
        <v>317</v>
      </c>
      <c r="C214" s="364" t="s">
        <v>253</v>
      </c>
      <c r="D214" s="365"/>
      <c r="E214" s="364" t="s">
        <v>253</v>
      </c>
      <c r="F214" s="455"/>
      <c r="G214" s="368">
        <v>157442.41</v>
      </c>
      <c r="H214" s="368">
        <v>110675.86</v>
      </c>
      <c r="I214" s="368">
        <v>110675.86</v>
      </c>
      <c r="J214" s="456"/>
      <c r="K214" s="368">
        <v>8</v>
      </c>
      <c r="L214" s="368">
        <v>8</v>
      </c>
      <c r="M214" s="368">
        <v>8</v>
      </c>
      <c r="N214" s="456"/>
      <c r="O214" s="462" t="s">
        <v>253</v>
      </c>
      <c r="P214" s="47"/>
      <c r="Q214" s="457" t="s">
        <v>318</v>
      </c>
      <c r="R214" s="458"/>
      <c r="S214" s="47">
        <v>177597.81675316143</v>
      </c>
      <c r="T214" s="47">
        <v>133784.41117473575</v>
      </c>
      <c r="U214" s="47">
        <v>128455.76733987965</v>
      </c>
      <c r="V214" s="50">
        <f t="shared" si="3"/>
        <v>439837.99526777683</v>
      </c>
      <c r="Y214"/>
      <c r="Z214"/>
      <c r="AA214"/>
    </row>
    <row r="215" spans="1:27" s="7" customFormat="1" ht="22.5">
      <c r="A215" s="460" t="s">
        <v>185</v>
      </c>
      <c r="B215" s="461" t="s">
        <v>317</v>
      </c>
      <c r="C215" s="364" t="s">
        <v>254</v>
      </c>
      <c r="D215" s="365"/>
      <c r="E215" s="364" t="s">
        <v>254</v>
      </c>
      <c r="F215" s="455"/>
      <c r="G215" s="368">
        <v>290443.07</v>
      </c>
      <c r="H215" s="368">
        <v>515037.87</v>
      </c>
      <c r="I215" s="368">
        <v>496037.35</v>
      </c>
      <c r="J215" s="456"/>
      <c r="K215" s="368">
        <v>86</v>
      </c>
      <c r="L215" s="368">
        <v>140</v>
      </c>
      <c r="M215" s="368">
        <v>139</v>
      </c>
      <c r="N215" s="456"/>
      <c r="O215" s="462" t="s">
        <v>254</v>
      </c>
      <c r="P215" s="47"/>
      <c r="Q215" s="457" t="s">
        <v>318</v>
      </c>
      <c r="R215" s="458"/>
      <c r="S215" s="47">
        <v>327624.9082003105</v>
      </c>
      <c r="T215" s="47">
        <v>621499.4860880799</v>
      </c>
      <c r="U215" s="47">
        <v>575314.5849886241</v>
      </c>
      <c r="V215" s="50">
        <f t="shared" si="3"/>
        <v>1524438.9792770145</v>
      </c>
      <c r="Y215"/>
      <c r="Z215"/>
      <c r="AA215"/>
    </row>
    <row r="216" spans="1:27" s="7" customFormat="1" ht="22.5">
      <c r="A216" s="460" t="s">
        <v>185</v>
      </c>
      <c r="B216" s="461" t="s">
        <v>317</v>
      </c>
      <c r="C216" s="364" t="s">
        <v>255</v>
      </c>
      <c r="D216" s="365"/>
      <c r="E216" s="364" t="s">
        <v>255</v>
      </c>
      <c r="F216" s="455"/>
      <c r="G216" s="368">
        <v>92202.47</v>
      </c>
      <c r="H216" s="368">
        <v>72609.36</v>
      </c>
      <c r="I216" s="368">
        <v>72609.36</v>
      </c>
      <c r="J216" s="456"/>
      <c r="K216" s="368">
        <v>6</v>
      </c>
      <c r="L216" s="368">
        <v>6</v>
      </c>
      <c r="M216" s="368">
        <v>6</v>
      </c>
      <c r="N216" s="456"/>
      <c r="O216" s="462" t="s">
        <v>252</v>
      </c>
      <c r="P216" s="47"/>
      <c r="Q216" s="457" t="s">
        <v>318</v>
      </c>
      <c r="R216" s="458"/>
      <c r="S216" s="47">
        <v>104006.01319078427</v>
      </c>
      <c r="T216" s="47">
        <v>87769.82147122608</v>
      </c>
      <c r="U216" s="47">
        <v>84273.94243747067</v>
      </c>
      <c r="V216" s="50">
        <f t="shared" si="3"/>
        <v>276049.777099481</v>
      </c>
      <c r="Y216"/>
      <c r="Z216"/>
      <c r="AA216"/>
    </row>
    <row r="217" spans="1:27" s="7" customFormat="1" ht="22.5">
      <c r="A217" s="460" t="s">
        <v>185</v>
      </c>
      <c r="B217" s="461" t="s">
        <v>319</v>
      </c>
      <c r="C217" s="364" t="s">
        <v>249</v>
      </c>
      <c r="D217" s="365"/>
      <c r="E217" s="364" t="s">
        <v>249</v>
      </c>
      <c r="F217" s="455"/>
      <c r="G217" s="368">
        <v>92752.79</v>
      </c>
      <c r="H217" s="368">
        <v>71704.28</v>
      </c>
      <c r="I217" s="368">
        <v>69870.9</v>
      </c>
      <c r="J217" s="456"/>
      <c r="K217" s="368">
        <v>20</v>
      </c>
      <c r="L217" s="368">
        <v>20</v>
      </c>
      <c r="M217" s="368">
        <v>20</v>
      </c>
      <c r="N217" s="456"/>
      <c r="O217" s="462" t="s">
        <v>250</v>
      </c>
      <c r="P217" s="47"/>
      <c r="Q217" s="457" t="s">
        <v>320</v>
      </c>
      <c r="R217" s="458"/>
      <c r="S217" s="47">
        <v>104626.78386188616</v>
      </c>
      <c r="T217" s="47">
        <v>86675.7654154066</v>
      </c>
      <c r="U217" s="47">
        <v>80201.27338963184</v>
      </c>
      <c r="V217" s="50">
        <f t="shared" si="3"/>
        <v>271503.82266692456</v>
      </c>
      <c r="Y217"/>
      <c r="Z217"/>
      <c r="AA217"/>
    </row>
    <row r="218" spans="1:27" s="7" customFormat="1" ht="22.5">
      <c r="A218" s="460" t="s">
        <v>185</v>
      </c>
      <c r="B218" s="461" t="s">
        <v>319</v>
      </c>
      <c r="C218" s="364" t="s">
        <v>252</v>
      </c>
      <c r="D218" s="365"/>
      <c r="E218" s="364" t="s">
        <v>252</v>
      </c>
      <c r="F218" s="455"/>
      <c r="G218" s="368">
        <v>142237.87</v>
      </c>
      <c r="H218" s="368">
        <v>84235.1</v>
      </c>
      <c r="I218" s="368">
        <v>84235.1</v>
      </c>
      <c r="J218" s="456"/>
      <c r="K218" s="368">
        <v>10</v>
      </c>
      <c r="L218" s="368">
        <v>10</v>
      </c>
      <c r="M218" s="368">
        <v>10</v>
      </c>
      <c r="N218" s="456"/>
      <c r="O218" s="462" t="s">
        <v>252</v>
      </c>
      <c r="P218" s="47"/>
      <c r="Q218" s="457" t="s">
        <v>320</v>
      </c>
      <c r="R218" s="458"/>
      <c r="S218" s="47">
        <v>160446.82732956132</v>
      </c>
      <c r="T218" s="47">
        <v>101822.95627741213</v>
      </c>
      <c r="U218" s="47">
        <v>94097.11395831016</v>
      </c>
      <c r="V218" s="50">
        <f t="shared" si="3"/>
        <v>356366.89756528364</v>
      </c>
      <c r="Y218"/>
      <c r="Z218"/>
      <c r="AA218"/>
    </row>
    <row r="219" spans="1:27" s="7" customFormat="1" ht="22.5">
      <c r="A219" s="460" t="s">
        <v>185</v>
      </c>
      <c r="B219" s="461" t="s">
        <v>319</v>
      </c>
      <c r="C219" s="364" t="s">
        <v>253</v>
      </c>
      <c r="D219" s="365"/>
      <c r="E219" s="364" t="s">
        <v>253</v>
      </c>
      <c r="F219" s="455"/>
      <c r="G219" s="368">
        <v>235138.61</v>
      </c>
      <c r="H219" s="368">
        <v>138299.44</v>
      </c>
      <c r="I219" s="368">
        <v>99714.06</v>
      </c>
      <c r="J219" s="456"/>
      <c r="K219" s="368">
        <v>8</v>
      </c>
      <c r="L219" s="368">
        <v>8</v>
      </c>
      <c r="M219" s="368">
        <v>6</v>
      </c>
      <c r="N219" s="456"/>
      <c r="O219" s="462" t="s">
        <v>253</v>
      </c>
      <c r="P219" s="47"/>
      <c r="Q219" s="457" t="s">
        <v>320</v>
      </c>
      <c r="R219" s="458"/>
      <c r="S219" s="47">
        <v>265240.50140221487</v>
      </c>
      <c r="T219" s="47">
        <v>167175.6528135015</v>
      </c>
      <c r="U219" s="47">
        <v>115732.97096471443</v>
      </c>
      <c r="V219" s="50">
        <f t="shared" si="3"/>
        <v>548149.1251804308</v>
      </c>
      <c r="Y219"/>
      <c r="Z219"/>
      <c r="AA219"/>
    </row>
    <row r="220" spans="1:27" s="7" customFormat="1" ht="22.5">
      <c r="A220" s="460" t="s">
        <v>185</v>
      </c>
      <c r="B220" s="461" t="s">
        <v>319</v>
      </c>
      <c r="C220" s="364" t="s">
        <v>255</v>
      </c>
      <c r="D220" s="365"/>
      <c r="E220" s="364" t="s">
        <v>255</v>
      </c>
      <c r="F220" s="455"/>
      <c r="G220" s="368">
        <v>61076.95</v>
      </c>
      <c r="H220" s="368">
        <v>0</v>
      </c>
      <c r="I220" s="368">
        <v>0</v>
      </c>
      <c r="J220" s="456"/>
      <c r="K220" s="368">
        <v>2</v>
      </c>
      <c r="L220" s="368">
        <v>0</v>
      </c>
      <c r="M220" s="368">
        <v>0</v>
      </c>
      <c r="N220" s="456"/>
      <c r="O220" s="462" t="s">
        <v>252</v>
      </c>
      <c r="P220" s="47"/>
      <c r="Q220" s="457" t="s">
        <v>320</v>
      </c>
      <c r="R220" s="458"/>
      <c r="S220" s="47">
        <v>68895.87738108178</v>
      </c>
      <c r="T220" s="47">
        <v>0</v>
      </c>
      <c r="U220" s="47">
        <v>0</v>
      </c>
      <c r="V220" s="50">
        <f t="shared" si="3"/>
        <v>68895.87738108178</v>
      </c>
      <c r="Y220"/>
      <c r="Z220"/>
      <c r="AA220"/>
    </row>
    <row r="221" spans="1:27" s="7" customFormat="1" ht="22.5">
      <c r="A221" s="460" t="s">
        <v>185</v>
      </c>
      <c r="B221" s="461" t="s">
        <v>321</v>
      </c>
      <c r="C221" s="364" t="s">
        <v>252</v>
      </c>
      <c r="D221" s="365"/>
      <c r="E221" s="364" t="s">
        <v>252</v>
      </c>
      <c r="F221" s="455"/>
      <c r="G221" s="368">
        <v>91383.29</v>
      </c>
      <c r="H221" s="368">
        <v>47940.26</v>
      </c>
      <c r="I221" s="368">
        <v>47940.26</v>
      </c>
      <c r="J221" s="456"/>
      <c r="K221" s="368">
        <v>4</v>
      </c>
      <c r="L221" s="368">
        <v>4</v>
      </c>
      <c r="M221" s="368">
        <v>4</v>
      </c>
      <c r="N221" s="456"/>
      <c r="O221" s="462" t="s">
        <v>252</v>
      </c>
      <c r="P221" s="47"/>
      <c r="Q221" s="457" t="s">
        <v>320</v>
      </c>
      <c r="R221" s="458"/>
      <c r="S221" s="47">
        <v>103081.963695303</v>
      </c>
      <c r="T221" s="47">
        <v>57949.94008326421</v>
      </c>
      <c r="U221" s="47">
        <v>55641.789318586176</v>
      </c>
      <c r="V221" s="50">
        <f t="shared" si="3"/>
        <v>216673.6930971534</v>
      </c>
      <c r="Y221"/>
      <c r="Z221"/>
      <c r="AA221"/>
    </row>
    <row r="222" spans="1:27" s="7" customFormat="1" ht="22.5">
      <c r="A222" s="460" t="s">
        <v>185</v>
      </c>
      <c r="B222" s="461" t="s">
        <v>321</v>
      </c>
      <c r="C222" s="364" t="s">
        <v>253</v>
      </c>
      <c r="D222" s="365"/>
      <c r="E222" s="364" t="s">
        <v>253</v>
      </c>
      <c r="F222" s="455"/>
      <c r="G222" s="368">
        <v>43557.7</v>
      </c>
      <c r="H222" s="368">
        <v>24628.5</v>
      </c>
      <c r="I222" s="368">
        <v>24628.5</v>
      </c>
      <c r="J222" s="456"/>
      <c r="K222" s="368">
        <v>2</v>
      </c>
      <c r="L222" s="368">
        <v>2</v>
      </c>
      <c r="M222" s="368">
        <v>2</v>
      </c>
      <c r="N222" s="456"/>
      <c r="O222" s="462" t="s">
        <v>253</v>
      </c>
      <c r="P222" s="47"/>
      <c r="Q222" s="457" t="s">
        <v>320</v>
      </c>
      <c r="R222" s="458"/>
      <c r="S222" s="47">
        <v>49133.85423145632</v>
      </c>
      <c r="T222" s="47">
        <v>29770.804316469552</v>
      </c>
      <c r="U222" s="47">
        <v>28585.030791088728</v>
      </c>
      <c r="V222" s="50">
        <f t="shared" si="3"/>
        <v>107489.68933901459</v>
      </c>
      <c r="Y222"/>
      <c r="Z222"/>
      <c r="AA222"/>
    </row>
    <row r="223" spans="1:27" s="7" customFormat="1" ht="22.5">
      <c r="A223" s="460" t="s">
        <v>185</v>
      </c>
      <c r="B223" s="461" t="s">
        <v>321</v>
      </c>
      <c r="C223" s="364" t="s">
        <v>254</v>
      </c>
      <c r="D223" s="365"/>
      <c r="E223" s="364" t="s">
        <v>254</v>
      </c>
      <c r="F223" s="455"/>
      <c r="G223" s="368">
        <v>167890.48</v>
      </c>
      <c r="H223" s="368">
        <v>248632.72</v>
      </c>
      <c r="I223" s="368">
        <v>236847.95</v>
      </c>
      <c r="J223" s="456"/>
      <c r="K223" s="368">
        <v>40</v>
      </c>
      <c r="L223" s="368">
        <v>71</v>
      </c>
      <c r="M223" s="368">
        <v>72</v>
      </c>
      <c r="N223" s="456"/>
      <c r="O223" s="462" t="s">
        <v>254</v>
      </c>
      <c r="P223" s="47"/>
      <c r="Q223" s="457" t="s">
        <v>320</v>
      </c>
      <c r="R223" s="458"/>
      <c r="S223" s="47">
        <v>189383.42408275075</v>
      </c>
      <c r="T223" s="47">
        <v>300545.95504361065</v>
      </c>
      <c r="U223" s="47">
        <v>274589.4063134355</v>
      </c>
      <c r="V223" s="50">
        <f t="shared" si="3"/>
        <v>764518.785439797</v>
      </c>
      <c r="Y223"/>
      <c r="Z223"/>
      <c r="AA223"/>
    </row>
    <row r="224" spans="1:27" s="7" customFormat="1" ht="22.5">
      <c r="A224" s="460" t="s">
        <v>185</v>
      </c>
      <c r="B224" s="461" t="s">
        <v>321</v>
      </c>
      <c r="C224" s="364" t="s">
        <v>255</v>
      </c>
      <c r="D224" s="365"/>
      <c r="E224" s="364" t="s">
        <v>255</v>
      </c>
      <c r="F224" s="455"/>
      <c r="G224" s="368">
        <v>113899.05</v>
      </c>
      <c r="H224" s="368">
        <v>87340.98</v>
      </c>
      <c r="I224" s="368">
        <v>87340.98</v>
      </c>
      <c r="J224" s="456"/>
      <c r="K224" s="368">
        <v>6</v>
      </c>
      <c r="L224" s="368">
        <v>6</v>
      </c>
      <c r="M224" s="368">
        <v>6</v>
      </c>
      <c r="N224" s="456"/>
      <c r="O224" s="462" t="s">
        <v>252</v>
      </c>
      <c r="P224" s="47"/>
      <c r="Q224" s="457" t="s">
        <v>320</v>
      </c>
      <c r="R224" s="458"/>
      <c r="S224" s="47">
        <v>128480.13829475282</v>
      </c>
      <c r="T224" s="47">
        <v>105577.3280706775</v>
      </c>
      <c r="U224" s="47">
        <v>101372.1746198049</v>
      </c>
      <c r="V224" s="50">
        <f t="shared" si="3"/>
        <v>335429.6409852352</v>
      </c>
      <c r="Y224"/>
      <c r="Z224"/>
      <c r="AA224"/>
    </row>
    <row r="225" spans="1:27" s="7" customFormat="1" ht="22.5">
      <c r="A225" s="460" t="s">
        <v>185</v>
      </c>
      <c r="B225" s="461" t="s">
        <v>322</v>
      </c>
      <c r="C225" s="364" t="s">
        <v>252</v>
      </c>
      <c r="D225" s="365"/>
      <c r="E225" s="364" t="s">
        <v>252</v>
      </c>
      <c r="F225" s="455"/>
      <c r="G225" s="368">
        <v>13872.36</v>
      </c>
      <c r="H225" s="368">
        <v>13872.36</v>
      </c>
      <c r="I225" s="368">
        <v>4048.68</v>
      </c>
      <c r="J225" s="456"/>
      <c r="K225" s="368">
        <v>2</v>
      </c>
      <c r="L225" s="368">
        <v>2</v>
      </c>
      <c r="M225" s="368">
        <v>1</v>
      </c>
      <c r="N225" s="456"/>
      <c r="O225" s="462" t="s">
        <v>252</v>
      </c>
      <c r="P225" s="47"/>
      <c r="Q225" s="457" t="s">
        <v>320</v>
      </c>
      <c r="R225" s="458"/>
      <c r="S225" s="47">
        <v>15648.266875576197</v>
      </c>
      <c r="T225" s="47">
        <v>16768.83752431612</v>
      </c>
      <c r="U225" s="47">
        <v>4699.09423892097</v>
      </c>
      <c r="V225" s="50">
        <f t="shared" si="3"/>
        <v>37116.198638813294</v>
      </c>
      <c r="Y225"/>
      <c r="Z225"/>
      <c r="AA225"/>
    </row>
    <row r="226" spans="1:27" s="7" customFormat="1" ht="22.5">
      <c r="A226" s="460" t="s">
        <v>185</v>
      </c>
      <c r="B226" s="461" t="s">
        <v>322</v>
      </c>
      <c r="C226" s="364" t="s">
        <v>254</v>
      </c>
      <c r="D226" s="365"/>
      <c r="E226" s="364" t="s">
        <v>254</v>
      </c>
      <c r="F226" s="455"/>
      <c r="G226" s="368">
        <v>335816.77</v>
      </c>
      <c r="H226" s="368">
        <v>361136.47</v>
      </c>
      <c r="I226" s="368">
        <v>352058.28</v>
      </c>
      <c r="J226" s="456"/>
      <c r="K226" s="368">
        <v>56</v>
      </c>
      <c r="L226" s="368">
        <v>85</v>
      </c>
      <c r="M226" s="368">
        <v>86</v>
      </c>
      <c r="N226" s="456"/>
      <c r="O226" s="462" t="s">
        <v>254</v>
      </c>
      <c r="P226" s="47"/>
      <c r="Q226" s="457" t="s">
        <v>320</v>
      </c>
      <c r="R226" s="458"/>
      <c r="S226" s="47">
        <v>378807.2424774149</v>
      </c>
      <c r="T226" s="47">
        <v>435257.6206708352</v>
      </c>
      <c r="U226" s="47">
        <v>406153.4714956804</v>
      </c>
      <c r="V226" s="50">
        <f t="shared" si="3"/>
        <v>1220218.3346439307</v>
      </c>
      <c r="Y226"/>
      <c r="Z226"/>
      <c r="AA226"/>
    </row>
    <row r="227" spans="1:27" s="7" customFormat="1" ht="22.5">
      <c r="A227" s="460" t="s">
        <v>185</v>
      </c>
      <c r="B227" s="461" t="s">
        <v>322</v>
      </c>
      <c r="C227" s="364" t="s">
        <v>255</v>
      </c>
      <c r="D227" s="365"/>
      <c r="E227" s="364" t="s">
        <v>255</v>
      </c>
      <c r="F227" s="455"/>
      <c r="G227" s="368">
        <v>294140.79</v>
      </c>
      <c r="H227" s="368">
        <v>189845.04</v>
      </c>
      <c r="I227" s="368">
        <v>168443.92</v>
      </c>
      <c r="J227" s="456"/>
      <c r="K227" s="368">
        <v>14</v>
      </c>
      <c r="L227" s="368">
        <v>14</v>
      </c>
      <c r="M227" s="368">
        <v>12</v>
      </c>
      <c r="N227" s="456"/>
      <c r="O227" s="462" t="s">
        <v>252</v>
      </c>
      <c r="P227" s="47"/>
      <c r="Q227" s="457" t="s">
        <v>320</v>
      </c>
      <c r="R227" s="458"/>
      <c r="S227" s="47">
        <v>331796.00161132024</v>
      </c>
      <c r="T227" s="47">
        <v>229483.70937297583</v>
      </c>
      <c r="U227" s="47">
        <v>195504.17767105944</v>
      </c>
      <c r="V227" s="50">
        <f t="shared" si="3"/>
        <v>756783.8886553554</v>
      </c>
      <c r="Y227"/>
      <c r="Z227"/>
      <c r="AA227"/>
    </row>
    <row r="228" spans="1:27" s="7" customFormat="1" ht="22.5">
      <c r="A228" s="460" t="s">
        <v>185</v>
      </c>
      <c r="B228" s="461" t="s">
        <v>323</v>
      </c>
      <c r="C228" s="364" t="s">
        <v>252</v>
      </c>
      <c r="D228" s="365"/>
      <c r="E228" s="364" t="s">
        <v>252</v>
      </c>
      <c r="F228" s="455"/>
      <c r="G228" s="368">
        <v>53818.18</v>
      </c>
      <c r="H228" s="368">
        <v>41815.2</v>
      </c>
      <c r="I228" s="368">
        <v>41815.2</v>
      </c>
      <c r="J228" s="456"/>
      <c r="K228" s="368">
        <v>3</v>
      </c>
      <c r="L228" s="368">
        <v>4</v>
      </c>
      <c r="M228" s="368">
        <v>4</v>
      </c>
      <c r="N228" s="456"/>
      <c r="O228" s="462" t="s">
        <v>252</v>
      </c>
      <c r="P228" s="47"/>
      <c r="Q228" s="457" t="s">
        <v>320</v>
      </c>
      <c r="R228" s="458"/>
      <c r="S228" s="47">
        <v>60707.856730779575</v>
      </c>
      <c r="T228" s="47">
        <v>50545.99901147198</v>
      </c>
      <c r="U228" s="47">
        <v>48532.74781393643</v>
      </c>
      <c r="V228" s="50">
        <f t="shared" si="3"/>
        <v>159786.603556188</v>
      </c>
      <c r="Y228"/>
      <c r="Z228"/>
      <c r="AA228"/>
    </row>
    <row r="229" spans="1:27" s="7" customFormat="1" ht="22.5">
      <c r="A229" s="460" t="s">
        <v>185</v>
      </c>
      <c r="B229" s="461" t="s">
        <v>323</v>
      </c>
      <c r="C229" s="364" t="s">
        <v>253</v>
      </c>
      <c r="D229" s="365"/>
      <c r="E229" s="364" t="s">
        <v>253</v>
      </c>
      <c r="F229" s="455"/>
      <c r="G229" s="368">
        <v>40182.24</v>
      </c>
      <c r="H229" s="368">
        <v>22624.9</v>
      </c>
      <c r="I229" s="368">
        <v>22624.9</v>
      </c>
      <c r="J229" s="456"/>
      <c r="K229" s="368">
        <v>2</v>
      </c>
      <c r="L229" s="368">
        <v>2</v>
      </c>
      <c r="M229" s="368">
        <v>2</v>
      </c>
      <c r="N229" s="456"/>
      <c r="O229" s="462" t="s">
        <v>253</v>
      </c>
      <c r="P229" s="47"/>
      <c r="Q229" s="457" t="s">
        <v>320</v>
      </c>
      <c r="R229" s="458"/>
      <c r="S229" s="47">
        <v>45326.27578713736</v>
      </c>
      <c r="T229" s="47">
        <v>27348.862926272086</v>
      </c>
      <c r="U229" s="47">
        <v>26259.555520852</v>
      </c>
      <c r="V229" s="50">
        <f t="shared" si="3"/>
        <v>98934.69423426146</v>
      </c>
      <c r="Y229"/>
      <c r="Z229"/>
      <c r="AA229"/>
    </row>
    <row r="230" spans="1:27" s="7" customFormat="1" ht="22.5">
      <c r="A230" s="460" t="s">
        <v>185</v>
      </c>
      <c r="B230" s="461" t="s">
        <v>323</v>
      </c>
      <c r="C230" s="364" t="s">
        <v>254</v>
      </c>
      <c r="D230" s="365"/>
      <c r="E230" s="364" t="s">
        <v>254</v>
      </c>
      <c r="F230" s="455"/>
      <c r="G230" s="368">
        <v>259098.39</v>
      </c>
      <c r="H230" s="368">
        <v>383942.23</v>
      </c>
      <c r="I230" s="368">
        <v>372834.98</v>
      </c>
      <c r="J230" s="456"/>
      <c r="K230" s="368">
        <v>46</v>
      </c>
      <c r="L230" s="368">
        <v>75</v>
      </c>
      <c r="M230" s="368">
        <v>78</v>
      </c>
      <c r="N230" s="456"/>
      <c r="O230" s="462" t="s">
        <v>254</v>
      </c>
      <c r="P230" s="47"/>
      <c r="Q230" s="457" t="s">
        <v>320</v>
      </c>
      <c r="R230" s="458"/>
      <c r="S230" s="47">
        <v>292267.55604324886</v>
      </c>
      <c r="T230" s="47">
        <v>463187.551288397</v>
      </c>
      <c r="U230" s="47">
        <v>431088.7271146857</v>
      </c>
      <c r="V230" s="50">
        <f t="shared" si="3"/>
        <v>1186543.8344463315</v>
      </c>
      <c r="Y230"/>
      <c r="Z230"/>
      <c r="AA230"/>
    </row>
    <row r="231" spans="1:27" s="7" customFormat="1" ht="22.5">
      <c r="A231" s="460" t="s">
        <v>185</v>
      </c>
      <c r="B231" s="461" t="s">
        <v>323</v>
      </c>
      <c r="C231" s="364" t="s">
        <v>255</v>
      </c>
      <c r="D231" s="365"/>
      <c r="E231" s="364" t="s">
        <v>255</v>
      </c>
      <c r="F231" s="455"/>
      <c r="G231" s="368">
        <v>354854.71</v>
      </c>
      <c r="H231" s="368">
        <v>240824.02</v>
      </c>
      <c r="I231" s="368">
        <v>241063.6</v>
      </c>
      <c r="J231" s="456"/>
      <c r="K231" s="368">
        <v>16</v>
      </c>
      <c r="L231" s="368">
        <v>16</v>
      </c>
      <c r="M231" s="368">
        <v>16</v>
      </c>
      <c r="N231" s="456"/>
      <c r="O231" s="462" t="s">
        <v>252</v>
      </c>
      <c r="P231" s="47"/>
      <c r="Q231" s="457" t="s">
        <v>320</v>
      </c>
      <c r="R231" s="458"/>
      <c r="S231" s="47">
        <v>400282.3747462723</v>
      </c>
      <c r="T231" s="47">
        <v>291106.8385864161</v>
      </c>
      <c r="U231" s="47">
        <v>279790.0980007186</v>
      </c>
      <c r="V231" s="50">
        <f t="shared" si="3"/>
        <v>971179.311333407</v>
      </c>
      <c r="Y231"/>
      <c r="Z231"/>
      <c r="AA231"/>
    </row>
    <row r="232" spans="1:27" s="7" customFormat="1" ht="22.5">
      <c r="A232" s="460" t="s">
        <v>185</v>
      </c>
      <c r="B232" s="461" t="s">
        <v>324</v>
      </c>
      <c r="C232" s="364" t="s">
        <v>252</v>
      </c>
      <c r="D232" s="365"/>
      <c r="E232" s="364" t="s">
        <v>252</v>
      </c>
      <c r="F232" s="455"/>
      <c r="G232" s="368">
        <v>34460.93</v>
      </c>
      <c r="H232" s="368">
        <v>30414.78</v>
      </c>
      <c r="I232" s="368">
        <v>30414.78</v>
      </c>
      <c r="J232" s="456"/>
      <c r="K232" s="368">
        <v>4</v>
      </c>
      <c r="L232" s="368">
        <v>4</v>
      </c>
      <c r="M232" s="368">
        <v>4</v>
      </c>
      <c r="N232" s="456"/>
      <c r="O232" s="462" t="s">
        <v>252</v>
      </c>
      <c r="P232" s="47"/>
      <c r="Q232" s="457" t="s">
        <v>320</v>
      </c>
      <c r="R232" s="458"/>
      <c r="S232" s="47">
        <v>38872.53714728785</v>
      </c>
      <c r="T232" s="47">
        <v>36765.22986411969</v>
      </c>
      <c r="U232" s="47">
        <v>33116.24883561609</v>
      </c>
      <c r="V232" s="50">
        <f t="shared" si="3"/>
        <v>108754.01584702362</v>
      </c>
      <c r="Y232"/>
      <c r="Z232"/>
      <c r="AA232"/>
    </row>
    <row r="233" spans="1:27" s="7" customFormat="1" ht="22.5">
      <c r="A233" s="460" t="s">
        <v>185</v>
      </c>
      <c r="B233" s="461" t="s">
        <v>324</v>
      </c>
      <c r="C233" s="364" t="s">
        <v>253</v>
      </c>
      <c r="D233" s="365"/>
      <c r="E233" s="364" t="s">
        <v>253</v>
      </c>
      <c r="F233" s="455"/>
      <c r="G233" s="368">
        <v>43042.49</v>
      </c>
      <c r="H233" s="368">
        <v>24342.28</v>
      </c>
      <c r="I233" s="368">
        <v>24342.28</v>
      </c>
      <c r="J233" s="456"/>
      <c r="K233" s="368">
        <v>2</v>
      </c>
      <c r="L233" s="368">
        <v>2</v>
      </c>
      <c r="M233" s="368">
        <v>2</v>
      </c>
      <c r="N233" s="456"/>
      <c r="O233" s="462" t="s">
        <v>253</v>
      </c>
      <c r="P233" s="47"/>
      <c r="Q233" s="457" t="s">
        <v>320</v>
      </c>
      <c r="R233" s="458"/>
      <c r="S233" s="47">
        <v>48552.688259915376</v>
      </c>
      <c r="T233" s="47">
        <v>29424.823050397325</v>
      </c>
      <c r="U233" s="47">
        <v>28252.829986613204</v>
      </c>
      <c r="V233" s="50">
        <f t="shared" si="3"/>
        <v>106230.3412969259</v>
      </c>
      <c r="Y233"/>
      <c r="Z233"/>
      <c r="AA233"/>
    </row>
    <row r="234" spans="1:27" s="7" customFormat="1" ht="22.5">
      <c r="A234" s="460" t="s">
        <v>185</v>
      </c>
      <c r="B234" s="461" t="s">
        <v>324</v>
      </c>
      <c r="C234" s="364" t="s">
        <v>254</v>
      </c>
      <c r="D234" s="365"/>
      <c r="E234" s="364" t="s">
        <v>254</v>
      </c>
      <c r="F234" s="455"/>
      <c r="G234" s="368">
        <v>113243.06</v>
      </c>
      <c r="H234" s="368">
        <v>275471.91</v>
      </c>
      <c r="I234" s="368">
        <v>268369.46</v>
      </c>
      <c r="J234" s="456"/>
      <c r="K234" s="368">
        <v>44</v>
      </c>
      <c r="L234" s="368">
        <v>95</v>
      </c>
      <c r="M234" s="368">
        <v>96</v>
      </c>
      <c r="N234" s="456"/>
      <c r="O234" s="462" t="s">
        <v>254</v>
      </c>
      <c r="P234" s="47"/>
      <c r="Q234" s="457" t="s">
        <v>320</v>
      </c>
      <c r="R234" s="458"/>
      <c r="S234" s="47">
        <v>127740.16999896828</v>
      </c>
      <c r="T234" s="47">
        <v>326071.43553266197</v>
      </c>
      <c r="U234" s="47">
        <v>311482.6025737603</v>
      </c>
      <c r="V234" s="50">
        <f t="shared" si="3"/>
        <v>765294.2081053905</v>
      </c>
      <c r="Y234"/>
      <c r="Z234"/>
      <c r="AA234"/>
    </row>
    <row r="235" spans="1:27" s="7" customFormat="1" ht="22.5">
      <c r="A235" s="460" t="s">
        <v>185</v>
      </c>
      <c r="B235" s="461" t="s">
        <v>324</v>
      </c>
      <c r="C235" s="364" t="s">
        <v>255</v>
      </c>
      <c r="D235" s="365"/>
      <c r="E235" s="364" t="s">
        <v>255</v>
      </c>
      <c r="F235" s="455"/>
      <c r="G235" s="368">
        <v>56850.54</v>
      </c>
      <c r="H235" s="368">
        <v>53015.3</v>
      </c>
      <c r="I235" s="368">
        <v>29732.74</v>
      </c>
      <c r="J235" s="456"/>
      <c r="K235" s="368">
        <v>4</v>
      </c>
      <c r="L235" s="368">
        <v>4</v>
      </c>
      <c r="M235" s="368">
        <v>2</v>
      </c>
      <c r="N235" s="456"/>
      <c r="O235" s="462" t="s">
        <v>252</v>
      </c>
      <c r="P235" s="47"/>
      <c r="Q235" s="457" t="s">
        <v>320</v>
      </c>
      <c r="R235" s="458"/>
      <c r="S235" s="47">
        <v>64128.412320659176</v>
      </c>
      <c r="T235" s="47">
        <v>64084.6223715991</v>
      </c>
      <c r="U235" s="47">
        <v>34509.25912676109</v>
      </c>
      <c r="V235" s="50">
        <f t="shared" si="3"/>
        <v>162722.29381901937</v>
      </c>
      <c r="Y235"/>
      <c r="Z235"/>
      <c r="AA235"/>
    </row>
    <row r="236" spans="1:27" s="7" customFormat="1" ht="12.75">
      <c r="A236" s="460" t="s">
        <v>185</v>
      </c>
      <c r="B236" s="461" t="s">
        <v>325</v>
      </c>
      <c r="C236" s="364" t="s">
        <v>249</v>
      </c>
      <c r="D236" s="365"/>
      <c r="E236" s="364" t="s">
        <v>249</v>
      </c>
      <c r="F236" s="455"/>
      <c r="G236" s="368">
        <v>10095.88</v>
      </c>
      <c r="H236" s="368">
        <v>9540.2</v>
      </c>
      <c r="I236" s="368">
        <v>9538.85</v>
      </c>
      <c r="J236" s="456"/>
      <c r="K236" s="368">
        <v>2</v>
      </c>
      <c r="L236" s="368">
        <v>2</v>
      </c>
      <c r="M236" s="368">
        <v>2</v>
      </c>
      <c r="N236" s="456"/>
      <c r="O236" s="462" t="s">
        <v>250</v>
      </c>
      <c r="P236" s="47"/>
      <c r="Q236" s="457" t="s">
        <v>251</v>
      </c>
      <c r="R236" s="458"/>
      <c r="S236" s="47">
        <v>11388.330794745249</v>
      </c>
      <c r="T236" s="47">
        <v>11532.144764804307</v>
      </c>
      <c r="U236" s="47">
        <v>11071.25163780079</v>
      </c>
      <c r="V236" s="50">
        <f t="shared" si="3"/>
        <v>33991.727197350345</v>
      </c>
      <c r="Y236"/>
      <c r="Z236"/>
      <c r="AA236"/>
    </row>
    <row r="237" spans="1:27" s="7" customFormat="1" ht="12.75">
      <c r="A237" s="460" t="s">
        <v>185</v>
      </c>
      <c r="B237" s="461" t="s">
        <v>325</v>
      </c>
      <c r="C237" s="364" t="s">
        <v>252</v>
      </c>
      <c r="D237" s="365"/>
      <c r="E237" s="364" t="s">
        <v>252</v>
      </c>
      <c r="F237" s="455"/>
      <c r="G237" s="368">
        <v>121626.18</v>
      </c>
      <c r="H237" s="368">
        <v>69112.32</v>
      </c>
      <c r="I237" s="368">
        <v>69112.32</v>
      </c>
      <c r="J237" s="456"/>
      <c r="K237" s="368">
        <v>6</v>
      </c>
      <c r="L237" s="368">
        <v>6</v>
      </c>
      <c r="M237" s="368">
        <v>6</v>
      </c>
      <c r="N237" s="456"/>
      <c r="O237" s="462" t="s">
        <v>252</v>
      </c>
      <c r="P237" s="47"/>
      <c r="Q237" s="457" t="s">
        <v>251</v>
      </c>
      <c r="R237" s="458"/>
      <c r="S237" s="47">
        <v>137196.47728986765</v>
      </c>
      <c r="T237" s="47">
        <v>83542.61747882434</v>
      </c>
      <c r="U237" s="47">
        <v>80215.10831936893</v>
      </c>
      <c r="V237" s="50">
        <f t="shared" si="3"/>
        <v>300954.2030880609</v>
      </c>
      <c r="Y237"/>
      <c r="Z237"/>
      <c r="AA237"/>
    </row>
    <row r="238" spans="1:27" s="7" customFormat="1" ht="12.75">
      <c r="A238" s="460" t="s">
        <v>185</v>
      </c>
      <c r="B238" s="461" t="s">
        <v>325</v>
      </c>
      <c r="C238" s="364" t="s">
        <v>253</v>
      </c>
      <c r="D238" s="365"/>
      <c r="E238" s="364" t="s">
        <v>253</v>
      </c>
      <c r="F238" s="455"/>
      <c r="G238" s="368">
        <v>120116.13</v>
      </c>
      <c r="H238" s="368">
        <v>67160.96</v>
      </c>
      <c r="I238" s="368">
        <v>67160.96</v>
      </c>
      <c r="J238" s="456"/>
      <c r="K238" s="368">
        <v>2</v>
      </c>
      <c r="L238" s="368">
        <v>2</v>
      </c>
      <c r="M238" s="368">
        <v>2</v>
      </c>
      <c r="N238" s="456"/>
      <c r="O238" s="462" t="s">
        <v>253</v>
      </c>
      <c r="P238" s="47"/>
      <c r="Q238" s="457" t="s">
        <v>251</v>
      </c>
      <c r="R238" s="458"/>
      <c r="S238" s="47">
        <v>135493.11424309952</v>
      </c>
      <c r="T238" s="47">
        <v>81183.82353234015</v>
      </c>
      <c r="U238" s="47">
        <v>77950.26532509405</v>
      </c>
      <c r="V238" s="50">
        <f t="shared" si="3"/>
        <v>294627.2031005337</v>
      </c>
      <c r="Y238"/>
      <c r="Z238"/>
      <c r="AA238"/>
    </row>
    <row r="239" spans="1:27" s="7" customFormat="1" ht="12.75">
      <c r="A239" s="460" t="s">
        <v>185</v>
      </c>
      <c r="B239" s="461" t="s">
        <v>325</v>
      </c>
      <c r="C239" s="364" t="s">
        <v>255</v>
      </c>
      <c r="D239" s="365"/>
      <c r="E239" s="364" t="s">
        <v>255</v>
      </c>
      <c r="F239" s="455"/>
      <c r="G239" s="368">
        <v>0</v>
      </c>
      <c r="H239" s="368">
        <v>34627.62</v>
      </c>
      <c r="I239" s="368">
        <v>34627.62</v>
      </c>
      <c r="J239" s="456"/>
      <c r="K239" s="368">
        <v>0</v>
      </c>
      <c r="L239" s="368">
        <v>2</v>
      </c>
      <c r="M239" s="368">
        <v>2</v>
      </c>
      <c r="N239" s="456"/>
      <c r="O239" s="462" t="s">
        <v>252</v>
      </c>
      <c r="P239" s="47"/>
      <c r="Q239" s="457" t="s">
        <v>251</v>
      </c>
      <c r="R239" s="458"/>
      <c r="S239" s="47">
        <v>0</v>
      </c>
      <c r="T239" s="47">
        <v>41857.68922041811</v>
      </c>
      <c r="U239" s="47">
        <v>40190.4940991989</v>
      </c>
      <c r="V239" s="50">
        <f t="shared" si="3"/>
        <v>82048.183319617</v>
      </c>
      <c r="Y239"/>
      <c r="Z239"/>
      <c r="AA239"/>
    </row>
    <row r="240" spans="1:27" s="7" customFormat="1" ht="12.75">
      <c r="A240" s="460" t="s">
        <v>185</v>
      </c>
      <c r="B240" s="461" t="s">
        <v>326</v>
      </c>
      <c r="C240" s="364" t="s">
        <v>249</v>
      </c>
      <c r="D240" s="365"/>
      <c r="E240" s="364" t="s">
        <v>249</v>
      </c>
      <c r="F240" s="455"/>
      <c r="G240" s="368">
        <v>37832.09</v>
      </c>
      <c r="H240" s="368">
        <v>30679.66</v>
      </c>
      <c r="I240" s="368">
        <v>30684.94</v>
      </c>
      <c r="J240" s="456"/>
      <c r="K240" s="368">
        <v>6</v>
      </c>
      <c r="L240" s="368">
        <v>6</v>
      </c>
      <c r="M240" s="368">
        <v>6</v>
      </c>
      <c r="N240" s="456"/>
      <c r="O240" s="462" t="s">
        <v>250</v>
      </c>
      <c r="P240" s="47"/>
      <c r="Q240" s="457" t="s">
        <v>251</v>
      </c>
      <c r="R240" s="458"/>
      <c r="S240" s="47">
        <v>42675.26511572778</v>
      </c>
      <c r="T240" s="47">
        <v>37085.41544778684</v>
      </c>
      <c r="U240" s="47">
        <v>35614.4285978728</v>
      </c>
      <c r="V240" s="50">
        <f t="shared" si="3"/>
        <v>115375.10916138742</v>
      </c>
      <c r="Y240"/>
      <c r="Z240"/>
      <c r="AA240"/>
    </row>
    <row r="241" spans="1:27" s="7" customFormat="1" ht="12.75">
      <c r="A241" s="460" t="s">
        <v>185</v>
      </c>
      <c r="B241" s="461" t="s">
        <v>326</v>
      </c>
      <c r="C241" s="364" t="s">
        <v>252</v>
      </c>
      <c r="D241" s="365"/>
      <c r="E241" s="364" t="s">
        <v>252</v>
      </c>
      <c r="F241" s="455"/>
      <c r="G241" s="368">
        <v>149396.15</v>
      </c>
      <c r="H241" s="368">
        <v>86677.6</v>
      </c>
      <c r="I241" s="368">
        <v>85330.6</v>
      </c>
      <c r="J241" s="456"/>
      <c r="K241" s="368">
        <v>10</v>
      </c>
      <c r="L241" s="368">
        <v>10</v>
      </c>
      <c r="M241" s="368">
        <v>10</v>
      </c>
      <c r="N241" s="456"/>
      <c r="O241" s="462" t="s">
        <v>252</v>
      </c>
      <c r="P241" s="47"/>
      <c r="Q241" s="457" t="s">
        <v>251</v>
      </c>
      <c r="R241" s="458"/>
      <c r="S241" s="47">
        <v>168521.49348658865</v>
      </c>
      <c r="T241" s="47">
        <v>104775.4377335697</v>
      </c>
      <c r="U241" s="47">
        <v>99038.83015295597</v>
      </c>
      <c r="V241" s="50">
        <f t="shared" si="3"/>
        <v>372335.7613731143</v>
      </c>
      <c r="Y241"/>
      <c r="Z241"/>
      <c r="AA241"/>
    </row>
    <row r="242" spans="1:27" s="7" customFormat="1" ht="12.75">
      <c r="A242" s="460" t="s">
        <v>185</v>
      </c>
      <c r="B242" s="461" t="s">
        <v>326</v>
      </c>
      <c r="C242" s="364" t="s">
        <v>253</v>
      </c>
      <c r="D242" s="365"/>
      <c r="E242" s="364" t="s">
        <v>253</v>
      </c>
      <c r="F242" s="455"/>
      <c r="G242" s="368">
        <v>92161.57</v>
      </c>
      <c r="H242" s="368">
        <v>51692.42</v>
      </c>
      <c r="I242" s="368">
        <v>52152.42</v>
      </c>
      <c r="J242" s="456"/>
      <c r="K242" s="368">
        <v>2</v>
      </c>
      <c r="L242" s="368">
        <v>2</v>
      </c>
      <c r="M242" s="368">
        <v>2</v>
      </c>
      <c r="N242" s="456"/>
      <c r="O242" s="462" t="s">
        <v>253</v>
      </c>
      <c r="P242" s="47"/>
      <c r="Q242" s="457" t="s">
        <v>251</v>
      </c>
      <c r="R242" s="458"/>
      <c r="S242" s="47">
        <v>103959.87726905134</v>
      </c>
      <c r="T242" s="47">
        <v>62485.53182145713</v>
      </c>
      <c r="U242" s="47">
        <v>60530.62636903553</v>
      </c>
      <c r="V242" s="50">
        <f t="shared" si="3"/>
        <v>226976.03545954401</v>
      </c>
      <c r="Y242"/>
      <c r="Z242"/>
      <c r="AA242"/>
    </row>
    <row r="243" spans="1:27" s="7" customFormat="1" ht="12.75">
      <c r="A243" s="460" t="s">
        <v>185</v>
      </c>
      <c r="B243" s="461" t="s">
        <v>327</v>
      </c>
      <c r="C243" s="364" t="s">
        <v>249</v>
      </c>
      <c r="D243" s="365"/>
      <c r="E243" s="364" t="s">
        <v>249</v>
      </c>
      <c r="F243" s="455"/>
      <c r="G243" s="368">
        <v>35610.33</v>
      </c>
      <c r="H243" s="368">
        <v>23534.38</v>
      </c>
      <c r="I243" s="368">
        <v>23534.38</v>
      </c>
      <c r="J243" s="456"/>
      <c r="K243" s="368">
        <v>4</v>
      </c>
      <c r="L243" s="368">
        <v>4</v>
      </c>
      <c r="M243" s="368">
        <v>4</v>
      </c>
      <c r="N243" s="456"/>
      <c r="O243" s="462" t="s">
        <v>250</v>
      </c>
      <c r="P243" s="47"/>
      <c r="Q243" s="457" t="s">
        <v>251</v>
      </c>
      <c r="R243" s="458"/>
      <c r="S243" s="47">
        <v>40169.08062992435</v>
      </c>
      <c r="T243" s="47">
        <v>28448.237679494683</v>
      </c>
      <c r="U243" s="47">
        <v>27315.142089416036</v>
      </c>
      <c r="V243" s="50">
        <f t="shared" si="3"/>
        <v>95932.46039883507</v>
      </c>
      <c r="Y243"/>
      <c r="Z243"/>
      <c r="AA243"/>
    </row>
    <row r="244" spans="1:27" s="7" customFormat="1" ht="12.75">
      <c r="A244" s="460" t="s">
        <v>185</v>
      </c>
      <c r="B244" s="461" t="s">
        <v>327</v>
      </c>
      <c r="C244" s="364" t="s">
        <v>252</v>
      </c>
      <c r="D244" s="365"/>
      <c r="E244" s="364" t="s">
        <v>252</v>
      </c>
      <c r="F244" s="455"/>
      <c r="G244" s="368">
        <v>121384.54</v>
      </c>
      <c r="H244" s="368">
        <v>74262.18</v>
      </c>
      <c r="I244" s="368">
        <v>74558.64</v>
      </c>
      <c r="J244" s="456"/>
      <c r="K244" s="368">
        <v>8</v>
      </c>
      <c r="L244" s="368">
        <v>8</v>
      </c>
      <c r="M244" s="368">
        <v>8</v>
      </c>
      <c r="N244" s="456"/>
      <c r="O244" s="462" t="s">
        <v>252</v>
      </c>
      <c r="P244" s="47"/>
      <c r="Q244" s="457" t="s">
        <v>251</v>
      </c>
      <c r="R244" s="458"/>
      <c r="S244" s="47">
        <v>136923.90310582003</v>
      </c>
      <c r="T244" s="47">
        <v>89767.74179890934</v>
      </c>
      <c r="U244" s="47">
        <v>86536.37128293236</v>
      </c>
      <c r="V244" s="50">
        <f t="shared" si="3"/>
        <v>313228.01618766173</v>
      </c>
      <c r="Y244"/>
      <c r="Z244"/>
      <c r="AA244"/>
    </row>
    <row r="245" spans="1:27" s="7" customFormat="1" ht="12.75">
      <c r="A245" s="460" t="s">
        <v>185</v>
      </c>
      <c r="B245" s="461" t="s">
        <v>327</v>
      </c>
      <c r="C245" s="364" t="s">
        <v>253</v>
      </c>
      <c r="D245" s="365"/>
      <c r="E245" s="364" t="s">
        <v>253</v>
      </c>
      <c r="F245" s="455"/>
      <c r="G245" s="368">
        <v>14640.59</v>
      </c>
      <c r="H245" s="368">
        <v>8133.66</v>
      </c>
      <c r="I245" s="368">
        <v>8133.66</v>
      </c>
      <c r="J245" s="456"/>
      <c r="K245" s="368">
        <v>2</v>
      </c>
      <c r="L245" s="368">
        <v>2</v>
      </c>
      <c r="M245" s="368">
        <v>2</v>
      </c>
      <c r="N245" s="456"/>
      <c r="O245" s="462" t="s">
        <v>253</v>
      </c>
      <c r="P245" s="47"/>
      <c r="Q245" s="457" t="s">
        <v>251</v>
      </c>
      <c r="R245" s="458"/>
      <c r="S245" s="47">
        <v>16514.843871979396</v>
      </c>
      <c r="T245" s="47">
        <v>9831.926436311418</v>
      </c>
      <c r="U245" s="47">
        <v>9440.320017225848</v>
      </c>
      <c r="V245" s="50">
        <f t="shared" si="3"/>
        <v>35787.09032551666</v>
      </c>
      <c r="Y245"/>
      <c r="Z245"/>
      <c r="AA245"/>
    </row>
    <row r="246" spans="1:27" s="7" customFormat="1" ht="12.75">
      <c r="A246" s="460" t="s">
        <v>185</v>
      </c>
      <c r="B246" s="461" t="s">
        <v>327</v>
      </c>
      <c r="C246" s="364" t="s">
        <v>255</v>
      </c>
      <c r="D246" s="365"/>
      <c r="E246" s="364" t="s">
        <v>255</v>
      </c>
      <c r="F246" s="455"/>
      <c r="G246" s="368">
        <v>97267.49</v>
      </c>
      <c r="H246" s="368">
        <v>54467.28</v>
      </c>
      <c r="I246" s="368">
        <v>54467.28</v>
      </c>
      <c r="J246" s="456"/>
      <c r="K246" s="368">
        <v>2</v>
      </c>
      <c r="L246" s="368">
        <v>2</v>
      </c>
      <c r="M246" s="368">
        <v>2</v>
      </c>
      <c r="N246" s="456"/>
      <c r="O246" s="462" t="s">
        <v>252</v>
      </c>
      <c r="P246" s="47"/>
      <c r="Q246" s="457" t="s">
        <v>251</v>
      </c>
      <c r="R246" s="458"/>
      <c r="S246" s="47">
        <v>109719.4451295554</v>
      </c>
      <c r="T246" s="47">
        <v>65839.76833872772</v>
      </c>
      <c r="U246" s="47">
        <v>63217.36508138341</v>
      </c>
      <c r="V246" s="50">
        <f t="shared" si="3"/>
        <v>238776.57854966653</v>
      </c>
      <c r="Y246"/>
      <c r="Z246"/>
      <c r="AA246"/>
    </row>
    <row r="247" spans="1:27" s="7" customFormat="1" ht="12.75">
      <c r="A247" s="460" t="s">
        <v>185</v>
      </c>
      <c r="B247" s="461" t="s">
        <v>328</v>
      </c>
      <c r="C247" s="364" t="s">
        <v>249</v>
      </c>
      <c r="D247" s="365"/>
      <c r="E247" s="364" t="s">
        <v>249</v>
      </c>
      <c r="F247" s="455"/>
      <c r="G247" s="368">
        <v>1150.87</v>
      </c>
      <c r="H247" s="368">
        <v>10759.36</v>
      </c>
      <c r="I247" s="368">
        <v>9657.36</v>
      </c>
      <c r="J247" s="456"/>
      <c r="K247" s="368">
        <v>1</v>
      </c>
      <c r="L247" s="368">
        <v>2</v>
      </c>
      <c r="M247" s="368">
        <v>2</v>
      </c>
      <c r="N247" s="456"/>
      <c r="O247" s="462" t="s">
        <v>250</v>
      </c>
      <c r="P247" s="47"/>
      <c r="Q247" s="457" t="s">
        <v>251</v>
      </c>
      <c r="R247" s="458"/>
      <c r="S247" s="47">
        <v>1298.2016685765345</v>
      </c>
      <c r="T247" s="47">
        <v>13005.859111616619</v>
      </c>
      <c r="U247" s="47">
        <v>11208.800087728798</v>
      </c>
      <c r="V247" s="50">
        <f t="shared" si="3"/>
        <v>25512.86086792195</v>
      </c>
      <c r="Y247"/>
      <c r="Z247"/>
      <c r="AA247"/>
    </row>
    <row r="248" spans="1:27" s="7" customFormat="1" ht="12.75">
      <c r="A248" s="460" t="s">
        <v>185</v>
      </c>
      <c r="B248" s="461" t="s">
        <v>328</v>
      </c>
      <c r="C248" s="364" t="s">
        <v>252</v>
      </c>
      <c r="D248" s="365"/>
      <c r="E248" s="364" t="s">
        <v>252</v>
      </c>
      <c r="F248" s="455"/>
      <c r="G248" s="368">
        <v>36668.68</v>
      </c>
      <c r="H248" s="368">
        <v>21028.7</v>
      </c>
      <c r="I248" s="368">
        <v>21028.7</v>
      </c>
      <c r="J248" s="456"/>
      <c r="K248" s="368">
        <v>2</v>
      </c>
      <c r="L248" s="368">
        <v>2</v>
      </c>
      <c r="M248" s="368">
        <v>2</v>
      </c>
      <c r="N248" s="456"/>
      <c r="O248" s="462" t="s">
        <v>252</v>
      </c>
      <c r="P248" s="47"/>
      <c r="Q248" s="457" t="s">
        <v>251</v>
      </c>
      <c r="R248" s="458"/>
      <c r="S248" s="47">
        <v>41362.91810586688</v>
      </c>
      <c r="T248" s="47">
        <v>25419.38456380792</v>
      </c>
      <c r="U248" s="47">
        <v>24406.928436428025</v>
      </c>
      <c r="V248" s="50">
        <f t="shared" si="3"/>
        <v>91189.23110610282</v>
      </c>
      <c r="Y248"/>
      <c r="Z248"/>
      <c r="AA248"/>
    </row>
    <row r="249" spans="1:27" s="7" customFormat="1" ht="12.75">
      <c r="A249" s="460" t="s">
        <v>185</v>
      </c>
      <c r="B249" s="461" t="s">
        <v>328</v>
      </c>
      <c r="C249" s="364" t="s">
        <v>253</v>
      </c>
      <c r="D249" s="365"/>
      <c r="E249" s="364" t="s">
        <v>253</v>
      </c>
      <c r="F249" s="455"/>
      <c r="G249" s="368">
        <v>140087.65</v>
      </c>
      <c r="H249" s="368">
        <v>86920.52</v>
      </c>
      <c r="I249" s="368">
        <v>86920.52</v>
      </c>
      <c r="J249" s="456"/>
      <c r="K249" s="368">
        <v>4</v>
      </c>
      <c r="L249" s="368">
        <v>4</v>
      </c>
      <c r="M249" s="368">
        <v>4</v>
      </c>
      <c r="N249" s="456"/>
      <c r="O249" s="462" t="s">
        <v>253</v>
      </c>
      <c r="P249" s="47"/>
      <c r="Q249" s="457" t="s">
        <v>251</v>
      </c>
      <c r="R249" s="458"/>
      <c r="S249" s="47">
        <v>158021.3412261729</v>
      </c>
      <c r="T249" s="47">
        <v>105069.07818201589</v>
      </c>
      <c r="U249" s="47">
        <v>100884.16836500168</v>
      </c>
      <c r="V249" s="50">
        <f t="shared" si="3"/>
        <v>363974.58777319046</v>
      </c>
      <c r="Y249"/>
      <c r="Z249"/>
      <c r="AA249"/>
    </row>
    <row r="250" spans="1:27" s="7" customFormat="1" ht="12.75">
      <c r="A250" s="460" t="s">
        <v>185</v>
      </c>
      <c r="B250" s="461" t="s">
        <v>329</v>
      </c>
      <c r="C250" s="364" t="s">
        <v>249</v>
      </c>
      <c r="D250" s="365"/>
      <c r="E250" s="364" t="s">
        <v>249</v>
      </c>
      <c r="F250" s="455"/>
      <c r="G250" s="368">
        <v>12563.41</v>
      </c>
      <c r="H250" s="368">
        <v>19197.56</v>
      </c>
      <c r="I250" s="368">
        <v>19196.21</v>
      </c>
      <c r="J250" s="456"/>
      <c r="K250" s="368">
        <v>3</v>
      </c>
      <c r="L250" s="368">
        <v>4</v>
      </c>
      <c r="M250" s="368">
        <v>4</v>
      </c>
      <c r="N250" s="456"/>
      <c r="O250" s="462" t="s">
        <v>250</v>
      </c>
      <c r="P250" s="47"/>
      <c r="Q250" s="457" t="s">
        <v>251</v>
      </c>
      <c r="R250" s="458"/>
      <c r="S250" s="47">
        <v>14171.748177475409</v>
      </c>
      <c r="T250" s="47">
        <v>23205.911935915028</v>
      </c>
      <c r="U250" s="47">
        <v>22280.051725529585</v>
      </c>
      <c r="V250" s="50">
        <f t="shared" si="3"/>
        <v>59657.71183892002</v>
      </c>
      <c r="Y250"/>
      <c r="Z250"/>
      <c r="AA250"/>
    </row>
    <row r="251" spans="1:27" s="7" customFormat="1" ht="12.75">
      <c r="A251" s="460" t="s">
        <v>185</v>
      </c>
      <c r="B251" s="461" t="s">
        <v>329</v>
      </c>
      <c r="C251" s="364" t="s">
        <v>252</v>
      </c>
      <c r="D251" s="365"/>
      <c r="E251" s="364" t="s">
        <v>252</v>
      </c>
      <c r="F251" s="455"/>
      <c r="G251" s="368">
        <v>13656.97</v>
      </c>
      <c r="H251" s="368">
        <v>12833.48</v>
      </c>
      <c r="I251" s="368">
        <v>12833.48</v>
      </c>
      <c r="J251" s="456"/>
      <c r="K251" s="368">
        <v>2</v>
      </c>
      <c r="L251" s="368">
        <v>2</v>
      </c>
      <c r="M251" s="368">
        <v>2</v>
      </c>
      <c r="N251" s="456"/>
      <c r="O251" s="462" t="s">
        <v>252</v>
      </c>
      <c r="P251" s="47"/>
      <c r="Q251" s="457" t="s">
        <v>251</v>
      </c>
      <c r="R251" s="458"/>
      <c r="S251" s="47">
        <v>15405.303154743522</v>
      </c>
      <c r="T251" s="47">
        <v>15513.044715647547</v>
      </c>
      <c r="U251" s="47">
        <v>14895.158899519718</v>
      </c>
      <c r="V251" s="50">
        <f t="shared" si="3"/>
        <v>45813.50676991079</v>
      </c>
      <c r="Y251"/>
      <c r="Z251"/>
      <c r="AA251"/>
    </row>
    <row r="252" spans="1:27" s="7" customFormat="1" ht="12.75">
      <c r="A252" s="460" t="s">
        <v>185</v>
      </c>
      <c r="B252" s="461" t="s">
        <v>329</v>
      </c>
      <c r="C252" s="364" t="s">
        <v>253</v>
      </c>
      <c r="D252" s="365"/>
      <c r="E252" s="364" t="s">
        <v>253</v>
      </c>
      <c r="F252" s="455"/>
      <c r="G252" s="368">
        <v>31437.22</v>
      </c>
      <c r="H252" s="368">
        <v>17732.8</v>
      </c>
      <c r="I252" s="368">
        <v>17732.8</v>
      </c>
      <c r="J252" s="456"/>
      <c r="K252" s="368">
        <v>2</v>
      </c>
      <c r="L252" s="368">
        <v>2</v>
      </c>
      <c r="M252" s="368">
        <v>2</v>
      </c>
      <c r="N252" s="456"/>
      <c r="O252" s="462" t="s">
        <v>253</v>
      </c>
      <c r="P252" s="47"/>
      <c r="Q252" s="457" t="s">
        <v>251</v>
      </c>
      <c r="R252" s="458"/>
      <c r="S252" s="47">
        <v>35461.73891004858</v>
      </c>
      <c r="T252" s="47">
        <v>21435.31757042009</v>
      </c>
      <c r="U252" s="47">
        <v>20581.54715115489</v>
      </c>
      <c r="V252" s="50">
        <f t="shared" si="3"/>
        <v>77478.60363162355</v>
      </c>
      <c r="Y252"/>
      <c r="Z252"/>
      <c r="AA252"/>
    </row>
    <row r="253" spans="1:27" s="7" customFormat="1" ht="12.75">
      <c r="A253" s="460" t="s">
        <v>185</v>
      </c>
      <c r="B253" s="461" t="s">
        <v>329</v>
      </c>
      <c r="C253" s="364" t="s">
        <v>255</v>
      </c>
      <c r="D253" s="365"/>
      <c r="E253" s="364" t="s">
        <v>255</v>
      </c>
      <c r="F253" s="455"/>
      <c r="G253" s="368">
        <v>30063.27</v>
      </c>
      <c r="H253" s="368">
        <v>17131.6</v>
      </c>
      <c r="I253" s="368">
        <v>17131.6</v>
      </c>
      <c r="J253" s="456"/>
      <c r="K253" s="368">
        <v>2</v>
      </c>
      <c r="L253" s="368">
        <v>2</v>
      </c>
      <c r="M253" s="368">
        <v>2</v>
      </c>
      <c r="N253" s="456"/>
      <c r="O253" s="462" t="s">
        <v>252</v>
      </c>
      <c r="P253" s="47"/>
      <c r="Q253" s="457" t="s">
        <v>251</v>
      </c>
      <c r="R253" s="458"/>
      <c r="S253" s="47">
        <v>33911.89906493946</v>
      </c>
      <c r="T253" s="47">
        <v>20708.59009797713</v>
      </c>
      <c r="U253" s="47">
        <v>19883.765292267726</v>
      </c>
      <c r="V253" s="50">
        <f t="shared" si="3"/>
        <v>74504.25445518432</v>
      </c>
      <c r="Y253"/>
      <c r="Z253"/>
      <c r="AA253"/>
    </row>
    <row r="254" spans="1:27" s="7" customFormat="1" ht="12.75">
      <c r="A254" s="460" t="s">
        <v>185</v>
      </c>
      <c r="B254" s="461" t="s">
        <v>330</v>
      </c>
      <c r="C254" s="364" t="s">
        <v>253</v>
      </c>
      <c r="D254" s="365"/>
      <c r="E254" s="364" t="s">
        <v>253</v>
      </c>
      <c r="F254" s="455"/>
      <c r="G254" s="368">
        <v>67055.71</v>
      </c>
      <c r="H254" s="368">
        <v>45003</v>
      </c>
      <c r="I254" s="368">
        <v>45003</v>
      </c>
      <c r="J254" s="456"/>
      <c r="K254" s="368">
        <v>4</v>
      </c>
      <c r="L254" s="368">
        <v>4</v>
      </c>
      <c r="M254" s="368">
        <v>4</v>
      </c>
      <c r="N254" s="456"/>
      <c r="O254" s="462" t="s">
        <v>253</v>
      </c>
      <c r="P254" s="47"/>
      <c r="Q254" s="457" t="s">
        <v>251</v>
      </c>
      <c r="R254" s="458"/>
      <c r="S254" s="47">
        <v>75640.0241639666</v>
      </c>
      <c r="T254" s="47">
        <v>54399.395280024335</v>
      </c>
      <c r="U254" s="47">
        <v>52232.66299983215</v>
      </c>
      <c r="V254" s="50">
        <f t="shared" si="3"/>
        <v>182272.0824438231</v>
      </c>
      <c r="Y254"/>
      <c r="Z254"/>
      <c r="AA254"/>
    </row>
    <row r="255" spans="1:27" s="7" customFormat="1" ht="12.75">
      <c r="A255" s="460" t="s">
        <v>185</v>
      </c>
      <c r="B255" s="461" t="s">
        <v>331</v>
      </c>
      <c r="C255" s="364" t="s">
        <v>252</v>
      </c>
      <c r="D255" s="365"/>
      <c r="E255" s="364" t="s">
        <v>252</v>
      </c>
      <c r="F255" s="455"/>
      <c r="G255" s="368">
        <v>10898.51</v>
      </c>
      <c r="H255" s="368">
        <v>8872.5</v>
      </c>
      <c r="I255" s="368">
        <v>8872.5</v>
      </c>
      <c r="J255" s="456"/>
      <c r="K255" s="368">
        <v>2</v>
      </c>
      <c r="L255" s="368">
        <v>2</v>
      </c>
      <c r="M255" s="368">
        <v>2</v>
      </c>
      <c r="N255" s="456"/>
      <c r="O255" s="462" t="s">
        <v>252</v>
      </c>
      <c r="P255" s="47"/>
      <c r="Q255" s="457" t="s">
        <v>251</v>
      </c>
      <c r="R255" s="458"/>
      <c r="S255" s="47">
        <v>12293.71159818055</v>
      </c>
      <c r="T255" s="47">
        <v>10725.03243388254</v>
      </c>
      <c r="U255" s="47">
        <v>10297.85353123149</v>
      </c>
      <c r="V255" s="50">
        <f t="shared" si="3"/>
        <v>33316.59756329458</v>
      </c>
      <c r="Y255"/>
      <c r="Z255"/>
      <c r="AA255"/>
    </row>
    <row r="256" spans="1:27" s="7" customFormat="1" ht="12.75">
      <c r="A256" s="460" t="s">
        <v>185</v>
      </c>
      <c r="B256" s="461" t="s">
        <v>331</v>
      </c>
      <c r="C256" s="364" t="s">
        <v>253</v>
      </c>
      <c r="D256" s="365"/>
      <c r="E256" s="364" t="s">
        <v>253</v>
      </c>
      <c r="F256" s="455"/>
      <c r="G256" s="368">
        <v>48289.4</v>
      </c>
      <c r="H256" s="368">
        <v>27980.88</v>
      </c>
      <c r="I256" s="368">
        <v>27980.88</v>
      </c>
      <c r="J256" s="456"/>
      <c r="K256" s="368">
        <v>2</v>
      </c>
      <c r="L256" s="368">
        <v>2</v>
      </c>
      <c r="M256" s="368">
        <v>2</v>
      </c>
      <c r="N256" s="456"/>
      <c r="O256" s="462" t="s">
        <v>253</v>
      </c>
      <c r="P256" s="47"/>
      <c r="Q256" s="457" t="s">
        <v>251</v>
      </c>
      <c r="R256" s="458"/>
      <c r="S256" s="47">
        <v>54471.29532836873</v>
      </c>
      <c r="T256" s="47">
        <v>33823.144043795466</v>
      </c>
      <c r="U256" s="47">
        <v>32475.965501827508</v>
      </c>
      <c r="V256" s="50">
        <f t="shared" si="3"/>
        <v>120770.4048739917</v>
      </c>
      <c r="Y256"/>
      <c r="Z256"/>
      <c r="AA256"/>
    </row>
    <row r="257" spans="1:27" s="7" customFormat="1" ht="12.75">
      <c r="A257" s="460" t="s">
        <v>185</v>
      </c>
      <c r="B257" s="461" t="s">
        <v>331</v>
      </c>
      <c r="C257" s="364" t="s">
        <v>255</v>
      </c>
      <c r="D257" s="365"/>
      <c r="E257" s="364" t="s">
        <v>255</v>
      </c>
      <c r="F257" s="455"/>
      <c r="G257" s="368">
        <v>75092.22</v>
      </c>
      <c r="H257" s="368">
        <v>42413.88</v>
      </c>
      <c r="I257" s="368">
        <v>42413.88</v>
      </c>
      <c r="J257" s="456"/>
      <c r="K257" s="368">
        <v>2</v>
      </c>
      <c r="L257" s="368">
        <v>2</v>
      </c>
      <c r="M257" s="368">
        <v>2</v>
      </c>
      <c r="N257" s="456"/>
      <c r="O257" s="462" t="s">
        <v>252</v>
      </c>
      <c r="P257" s="47"/>
      <c r="Q257" s="457" t="s">
        <v>251</v>
      </c>
      <c r="R257" s="458"/>
      <c r="S257" s="47">
        <v>84705.34925848813</v>
      </c>
      <c r="T257" s="47">
        <v>51269.680320856794</v>
      </c>
      <c r="U257" s="47">
        <v>49227.60483868455</v>
      </c>
      <c r="V257" s="50">
        <f t="shared" si="3"/>
        <v>185202.63441802948</v>
      </c>
      <c r="Y257"/>
      <c r="Z257"/>
      <c r="AA257"/>
    </row>
    <row r="258" spans="1:27" s="7" customFormat="1" ht="12.75">
      <c r="A258" s="460" t="s">
        <v>185</v>
      </c>
      <c r="B258" s="461" t="s">
        <v>332</v>
      </c>
      <c r="C258" s="364" t="s">
        <v>249</v>
      </c>
      <c r="D258" s="365"/>
      <c r="E258" s="364" t="s">
        <v>249</v>
      </c>
      <c r="F258" s="455"/>
      <c r="G258" s="368">
        <v>10416.3</v>
      </c>
      <c r="H258" s="368">
        <v>10145.28</v>
      </c>
      <c r="I258" s="368">
        <v>10145.28</v>
      </c>
      <c r="J258" s="456"/>
      <c r="K258" s="368">
        <v>2</v>
      </c>
      <c r="L258" s="368">
        <v>2</v>
      </c>
      <c r="M258" s="368">
        <v>2</v>
      </c>
      <c r="N258" s="456"/>
      <c r="O258" s="462" t="s">
        <v>250</v>
      </c>
      <c r="P258" s="47"/>
      <c r="Q258" s="457" t="s">
        <v>251</v>
      </c>
      <c r="R258" s="458"/>
      <c r="S258" s="47">
        <v>11749.77020896692</v>
      </c>
      <c r="T258" s="47">
        <v>12263.562361320919</v>
      </c>
      <c r="U258" s="47">
        <v>11775.103688174948</v>
      </c>
      <c r="V258" s="50">
        <f t="shared" si="3"/>
        <v>35788.43625846279</v>
      </c>
      <c r="Y258"/>
      <c r="Z258"/>
      <c r="AA258"/>
    </row>
    <row r="259" spans="1:27" s="7" customFormat="1" ht="12.75">
      <c r="A259" s="460" t="s">
        <v>185</v>
      </c>
      <c r="B259" s="461" t="s">
        <v>332</v>
      </c>
      <c r="C259" s="364" t="s">
        <v>252</v>
      </c>
      <c r="D259" s="365"/>
      <c r="E259" s="364" t="s">
        <v>252</v>
      </c>
      <c r="F259" s="455"/>
      <c r="G259" s="368">
        <v>227060.9</v>
      </c>
      <c r="H259" s="368">
        <v>136285.66</v>
      </c>
      <c r="I259" s="368">
        <v>130551.26</v>
      </c>
      <c r="J259" s="456"/>
      <c r="K259" s="368">
        <v>14</v>
      </c>
      <c r="L259" s="368">
        <v>14</v>
      </c>
      <c r="M259" s="368">
        <v>14</v>
      </c>
      <c r="N259" s="456"/>
      <c r="O259" s="462" t="s">
        <v>252</v>
      </c>
      <c r="P259" s="47"/>
      <c r="Q259" s="457" t="s">
        <v>251</v>
      </c>
      <c r="R259" s="458"/>
      <c r="S259" s="47">
        <v>256128.70198066655</v>
      </c>
      <c r="T259" s="47">
        <v>164741.40589158505</v>
      </c>
      <c r="U259" s="47">
        <v>151524.11989830603</v>
      </c>
      <c r="V259" s="50">
        <f t="shared" si="3"/>
        <v>572394.2277705576</v>
      </c>
      <c r="Y259"/>
      <c r="Z259"/>
      <c r="AA259"/>
    </row>
    <row r="260" spans="1:27" s="7" customFormat="1" ht="12.75">
      <c r="A260" s="460" t="s">
        <v>185</v>
      </c>
      <c r="B260" s="461" t="s">
        <v>332</v>
      </c>
      <c r="C260" s="364" t="s">
        <v>253</v>
      </c>
      <c r="D260" s="365"/>
      <c r="E260" s="364" t="s">
        <v>253</v>
      </c>
      <c r="F260" s="455"/>
      <c r="G260" s="368">
        <v>31263.73</v>
      </c>
      <c r="H260" s="368">
        <v>22585.48</v>
      </c>
      <c r="I260" s="368">
        <v>22585.48</v>
      </c>
      <c r="J260" s="456"/>
      <c r="K260" s="368">
        <v>4</v>
      </c>
      <c r="L260" s="368">
        <v>4</v>
      </c>
      <c r="M260" s="368">
        <v>4</v>
      </c>
      <c r="N260" s="456"/>
      <c r="O260" s="462" t="s">
        <v>253</v>
      </c>
      <c r="P260" s="47"/>
      <c r="Q260" s="457" t="s">
        <v>251</v>
      </c>
      <c r="R260" s="458"/>
      <c r="S260" s="47">
        <v>35266.03912859513</v>
      </c>
      <c r="T260" s="47">
        <v>27301.212232719685</v>
      </c>
      <c r="U260" s="47">
        <v>26213.802758248316</v>
      </c>
      <c r="V260" s="50">
        <f t="shared" si="3"/>
        <v>88781.05411956312</v>
      </c>
      <c r="Y260"/>
      <c r="Z260"/>
      <c r="AA260"/>
    </row>
    <row r="261" spans="1:27" s="7" customFormat="1" ht="12.75">
      <c r="A261" s="460" t="s">
        <v>185</v>
      </c>
      <c r="B261" s="461" t="s">
        <v>333</v>
      </c>
      <c r="C261" s="364" t="s">
        <v>249</v>
      </c>
      <c r="D261" s="365"/>
      <c r="E261" s="364" t="s">
        <v>249</v>
      </c>
      <c r="F261" s="455"/>
      <c r="G261" s="368">
        <v>15513.26</v>
      </c>
      <c r="H261" s="368">
        <v>9515.9</v>
      </c>
      <c r="I261" s="368">
        <v>9515.9</v>
      </c>
      <c r="J261" s="456"/>
      <c r="K261" s="368">
        <v>2</v>
      </c>
      <c r="L261" s="368">
        <v>2</v>
      </c>
      <c r="M261" s="368">
        <v>2</v>
      </c>
      <c r="N261" s="456"/>
      <c r="O261" s="462" t="s">
        <v>250</v>
      </c>
      <c r="P261" s="47"/>
      <c r="Q261" s="457" t="s">
        <v>251</v>
      </c>
      <c r="R261" s="458"/>
      <c r="S261" s="47">
        <v>17499.23103136029</v>
      </c>
      <c r="T261" s="47">
        <v>11502.771049600771</v>
      </c>
      <c r="U261" s="47">
        <v>11044.614755463032</v>
      </c>
      <c r="V261" s="50">
        <f t="shared" si="3"/>
        <v>40046.616836424095</v>
      </c>
      <c r="Y261"/>
      <c r="Z261"/>
      <c r="AA261"/>
    </row>
    <row r="262" spans="1:27" s="7" customFormat="1" ht="12.75">
      <c r="A262" s="460" t="s">
        <v>185</v>
      </c>
      <c r="B262" s="461" t="s">
        <v>333</v>
      </c>
      <c r="C262" s="364" t="s">
        <v>252</v>
      </c>
      <c r="D262" s="365"/>
      <c r="E262" s="364" t="s">
        <v>252</v>
      </c>
      <c r="F262" s="455"/>
      <c r="G262" s="368">
        <v>191425.52</v>
      </c>
      <c r="H262" s="368">
        <v>108861.74</v>
      </c>
      <c r="I262" s="368">
        <v>90344.44</v>
      </c>
      <c r="J262" s="456"/>
      <c r="K262" s="368">
        <v>12</v>
      </c>
      <c r="L262" s="368">
        <v>12</v>
      </c>
      <c r="M262" s="368">
        <v>10</v>
      </c>
      <c r="N262" s="456"/>
      <c r="O262" s="462" t="s">
        <v>252</v>
      </c>
      <c r="P262" s="47"/>
      <c r="Q262" s="457" t="s">
        <v>251</v>
      </c>
      <c r="R262" s="458"/>
      <c r="S262" s="47">
        <v>215931.36450870283</v>
      </c>
      <c r="T262" s="47">
        <v>131591.512235434</v>
      </c>
      <c r="U262" s="47">
        <v>104858.13586713233</v>
      </c>
      <c r="V262" s="50">
        <f t="shared" si="3"/>
        <v>452381.01261126914</v>
      </c>
      <c r="Y262"/>
      <c r="Z262"/>
      <c r="AA262"/>
    </row>
    <row r="263" spans="1:27" s="7" customFormat="1" ht="12.75">
      <c r="A263" s="460" t="s">
        <v>185</v>
      </c>
      <c r="B263" s="461" t="s">
        <v>333</v>
      </c>
      <c r="C263" s="364" t="s">
        <v>253</v>
      </c>
      <c r="D263" s="365"/>
      <c r="E263" s="364" t="s">
        <v>253</v>
      </c>
      <c r="F263" s="455"/>
      <c r="G263" s="368">
        <v>115353.75</v>
      </c>
      <c r="H263" s="368">
        <v>64515.2</v>
      </c>
      <c r="I263" s="368">
        <v>64515.2</v>
      </c>
      <c r="J263" s="456"/>
      <c r="K263" s="368">
        <v>2</v>
      </c>
      <c r="L263" s="368">
        <v>2</v>
      </c>
      <c r="M263" s="368">
        <v>2</v>
      </c>
      <c r="N263" s="456"/>
      <c r="O263" s="462" t="s">
        <v>253</v>
      </c>
      <c r="P263" s="47"/>
      <c r="Q263" s="457" t="s">
        <v>251</v>
      </c>
      <c r="R263" s="458"/>
      <c r="S263" s="47">
        <v>130121.06556479918</v>
      </c>
      <c r="T263" s="47">
        <v>77985.64243205621</v>
      </c>
      <c r="U263" s="47">
        <v>74879.46803472593</v>
      </c>
      <c r="V263" s="50">
        <f t="shared" si="3"/>
        <v>282986.1760315813</v>
      </c>
      <c r="Y263"/>
      <c r="Z263"/>
      <c r="AA263"/>
    </row>
    <row r="264" spans="1:27" s="7" customFormat="1" ht="12.75">
      <c r="A264" s="460" t="s">
        <v>185</v>
      </c>
      <c r="B264" s="461" t="s">
        <v>334</v>
      </c>
      <c r="C264" s="364" t="s">
        <v>249</v>
      </c>
      <c r="D264" s="365"/>
      <c r="E264" s="364" t="s">
        <v>249</v>
      </c>
      <c r="F264" s="455"/>
      <c r="G264" s="368">
        <v>21645.93</v>
      </c>
      <c r="H264" s="368">
        <v>22612.24</v>
      </c>
      <c r="I264" s="368">
        <v>21738.06</v>
      </c>
      <c r="J264" s="456"/>
      <c r="K264" s="368">
        <v>5</v>
      </c>
      <c r="L264" s="368">
        <v>5</v>
      </c>
      <c r="M264" s="368">
        <v>5</v>
      </c>
      <c r="N264" s="456"/>
      <c r="O264" s="462" t="s">
        <v>250</v>
      </c>
      <c r="P264" s="47"/>
      <c r="Q264" s="457" t="s">
        <v>251</v>
      </c>
      <c r="R264" s="458"/>
      <c r="S264" s="47">
        <v>24416.991010184356</v>
      </c>
      <c r="T264" s="47">
        <v>27333.559583289505</v>
      </c>
      <c r="U264" s="47">
        <v>25230.24603360068</v>
      </c>
      <c r="V264" s="50">
        <f t="shared" si="3"/>
        <v>76980.79662707454</v>
      </c>
      <c r="Y264"/>
      <c r="Z264"/>
      <c r="AA264"/>
    </row>
    <row r="265" spans="1:27" s="7" customFormat="1" ht="12.75">
      <c r="A265" s="460" t="s">
        <v>185</v>
      </c>
      <c r="B265" s="461" t="s">
        <v>334</v>
      </c>
      <c r="C265" s="364" t="s">
        <v>252</v>
      </c>
      <c r="D265" s="365"/>
      <c r="E265" s="364" t="s">
        <v>252</v>
      </c>
      <c r="F265" s="455"/>
      <c r="G265" s="368">
        <v>40495.61</v>
      </c>
      <c r="H265" s="368">
        <v>22768.38</v>
      </c>
      <c r="I265" s="368">
        <v>22768.38</v>
      </c>
      <c r="J265" s="456"/>
      <c r="K265" s="368">
        <v>4</v>
      </c>
      <c r="L265" s="368">
        <v>4</v>
      </c>
      <c r="M265" s="368">
        <v>4</v>
      </c>
      <c r="N265" s="456"/>
      <c r="O265" s="462" t="s">
        <v>252</v>
      </c>
      <c r="P265" s="47"/>
      <c r="Q265" s="457" t="s">
        <v>251</v>
      </c>
      <c r="R265" s="458"/>
      <c r="S265" s="47">
        <v>45679.76267695274</v>
      </c>
      <c r="T265" s="47">
        <v>27522.30081340801</v>
      </c>
      <c r="U265" s="47">
        <v>26426.085363022878</v>
      </c>
      <c r="V265" s="50">
        <f t="shared" si="3"/>
        <v>99628.14885338362</v>
      </c>
      <c r="Y265"/>
      <c r="Z265"/>
      <c r="AA265"/>
    </row>
    <row r="266" spans="1:27" s="7" customFormat="1" ht="12.75">
      <c r="A266" s="460" t="s">
        <v>185</v>
      </c>
      <c r="B266" s="461" t="s">
        <v>334</v>
      </c>
      <c r="C266" s="364" t="s">
        <v>253</v>
      </c>
      <c r="D266" s="365"/>
      <c r="E266" s="364" t="s">
        <v>253</v>
      </c>
      <c r="F266" s="455"/>
      <c r="G266" s="368">
        <v>170397.24</v>
      </c>
      <c r="H266" s="368">
        <v>103050.84</v>
      </c>
      <c r="I266" s="368">
        <v>103050.84</v>
      </c>
      <c r="J266" s="456"/>
      <c r="K266" s="368">
        <v>6</v>
      </c>
      <c r="L266" s="368">
        <v>6</v>
      </c>
      <c r="M266" s="368">
        <v>6</v>
      </c>
      <c r="N266" s="456"/>
      <c r="O266" s="462" t="s">
        <v>253</v>
      </c>
      <c r="P266" s="47"/>
      <c r="Q266" s="457" t="s">
        <v>251</v>
      </c>
      <c r="R266" s="458"/>
      <c r="S266" s="47">
        <v>192211.0935977445</v>
      </c>
      <c r="T266" s="47">
        <v>124567.32615822372</v>
      </c>
      <c r="U266" s="47">
        <v>119605.79955935433</v>
      </c>
      <c r="V266" s="50">
        <f t="shared" si="3"/>
        <v>436384.2193153225</v>
      </c>
      <c r="Y266"/>
      <c r="Z266"/>
      <c r="AA266"/>
    </row>
    <row r="267" spans="1:27" s="7" customFormat="1" ht="12.75">
      <c r="A267" s="460" t="s">
        <v>185</v>
      </c>
      <c r="B267" s="461" t="s">
        <v>335</v>
      </c>
      <c r="C267" s="364" t="s">
        <v>249</v>
      </c>
      <c r="D267" s="365"/>
      <c r="E267" s="364" t="s">
        <v>249</v>
      </c>
      <c r="F267" s="455"/>
      <c r="G267" s="368">
        <v>20547.04</v>
      </c>
      <c r="H267" s="368">
        <v>13097.64</v>
      </c>
      <c r="I267" s="368">
        <v>12450.64</v>
      </c>
      <c r="J267" s="456"/>
      <c r="K267" s="368">
        <v>2</v>
      </c>
      <c r="L267" s="368">
        <v>2</v>
      </c>
      <c r="M267" s="368">
        <v>2</v>
      </c>
      <c r="N267" s="456"/>
      <c r="O267" s="462" t="s">
        <v>250</v>
      </c>
      <c r="P267" s="47"/>
      <c r="Q267" s="457" t="s">
        <v>251</v>
      </c>
      <c r="R267" s="458"/>
      <c r="S267" s="47">
        <v>23177.42369886156</v>
      </c>
      <c r="T267" s="47">
        <v>15832.359967012375</v>
      </c>
      <c r="U267" s="47">
        <v>14450.816240077998</v>
      </c>
      <c r="V267" s="50">
        <f t="shared" si="3"/>
        <v>53460.59990595193</v>
      </c>
      <c r="Y267"/>
      <c r="Z267"/>
      <c r="AA267"/>
    </row>
    <row r="268" spans="1:27" s="7" customFormat="1" ht="12.75">
      <c r="A268" s="460" t="s">
        <v>185</v>
      </c>
      <c r="B268" s="461" t="s">
        <v>335</v>
      </c>
      <c r="C268" s="364" t="s">
        <v>252</v>
      </c>
      <c r="D268" s="365"/>
      <c r="E268" s="364" t="s">
        <v>252</v>
      </c>
      <c r="F268" s="455"/>
      <c r="G268" s="368">
        <v>115803.51</v>
      </c>
      <c r="H268" s="368">
        <v>71829.98</v>
      </c>
      <c r="I268" s="368">
        <v>72221.31</v>
      </c>
      <c r="J268" s="456"/>
      <c r="K268" s="368">
        <v>10</v>
      </c>
      <c r="L268" s="368">
        <v>10</v>
      </c>
      <c r="M268" s="368">
        <v>10</v>
      </c>
      <c r="N268" s="456"/>
      <c r="O268" s="462" t="s">
        <v>252</v>
      </c>
      <c r="P268" s="47"/>
      <c r="Q268" s="457" t="s">
        <v>251</v>
      </c>
      <c r="R268" s="458"/>
      <c r="S268" s="47">
        <v>130628.40278139096</v>
      </c>
      <c r="T268" s="47">
        <v>86827.7109298545</v>
      </c>
      <c r="U268" s="47">
        <v>83823.55279951132</v>
      </c>
      <c r="V268" s="50">
        <f t="shared" si="3"/>
        <v>301279.6665107568</v>
      </c>
      <c r="Y268"/>
      <c r="Z268"/>
      <c r="AA268"/>
    </row>
    <row r="269" spans="1:27" s="7" customFormat="1" ht="12.75">
      <c r="A269" s="460" t="s">
        <v>185</v>
      </c>
      <c r="B269" s="461" t="s">
        <v>335</v>
      </c>
      <c r="C269" s="364" t="s">
        <v>253</v>
      </c>
      <c r="D269" s="365"/>
      <c r="E269" s="364" t="s">
        <v>253</v>
      </c>
      <c r="F269" s="455"/>
      <c r="G269" s="368">
        <v>51941</v>
      </c>
      <c r="H269" s="368">
        <v>29320.42</v>
      </c>
      <c r="I269" s="368">
        <v>29487.86</v>
      </c>
      <c r="J269" s="456"/>
      <c r="K269" s="368">
        <v>2</v>
      </c>
      <c r="L269" s="368">
        <v>2</v>
      </c>
      <c r="M269" s="368">
        <v>2</v>
      </c>
      <c r="N269" s="456"/>
      <c r="O269" s="462" t="s">
        <v>253</v>
      </c>
      <c r="P269" s="47"/>
      <c r="Q269" s="457" t="s">
        <v>251</v>
      </c>
      <c r="R269" s="458"/>
      <c r="S269" s="47">
        <v>58590.36456553198</v>
      </c>
      <c r="T269" s="47">
        <v>35442.37311637738</v>
      </c>
      <c r="U269" s="47">
        <v>34225.03952994757</v>
      </c>
      <c r="V269" s="50">
        <f aca="true" t="shared" si="4" ref="V269:V332">+S269+T269+U269</f>
        <v>128257.77721185691</v>
      </c>
      <c r="Y269"/>
      <c r="Z269"/>
      <c r="AA269"/>
    </row>
    <row r="270" spans="1:27" s="7" customFormat="1" ht="12.75">
      <c r="A270" s="460" t="s">
        <v>185</v>
      </c>
      <c r="B270" s="461" t="s">
        <v>336</v>
      </c>
      <c r="C270" s="364" t="s">
        <v>249</v>
      </c>
      <c r="D270" s="365"/>
      <c r="E270" s="364" t="s">
        <v>249</v>
      </c>
      <c r="F270" s="455"/>
      <c r="G270" s="368">
        <v>184939.79</v>
      </c>
      <c r="H270" s="368">
        <v>145034.36</v>
      </c>
      <c r="I270" s="368">
        <v>143811.98</v>
      </c>
      <c r="J270" s="456"/>
      <c r="K270" s="368">
        <v>35</v>
      </c>
      <c r="L270" s="368">
        <v>36</v>
      </c>
      <c r="M270" s="368">
        <v>36</v>
      </c>
      <c r="N270" s="456"/>
      <c r="O270" s="462" t="s">
        <v>250</v>
      </c>
      <c r="P270" s="47"/>
      <c r="Q270" s="457" t="s">
        <v>251</v>
      </c>
      <c r="R270" s="458"/>
      <c r="S270" s="47">
        <v>208615.34661968244</v>
      </c>
      <c r="T270" s="47">
        <v>175316.7895212619</v>
      </c>
      <c r="U270" s="47">
        <v>166915.1542492412</v>
      </c>
      <c r="V270" s="50">
        <f t="shared" si="4"/>
        <v>550847.2903901855</v>
      </c>
      <c r="Y270"/>
      <c r="Z270"/>
      <c r="AA270"/>
    </row>
    <row r="271" spans="1:27" s="7" customFormat="1" ht="12.75">
      <c r="A271" s="460" t="s">
        <v>185</v>
      </c>
      <c r="B271" s="461" t="s">
        <v>336</v>
      </c>
      <c r="C271" s="364" t="s">
        <v>252</v>
      </c>
      <c r="D271" s="365"/>
      <c r="E271" s="364" t="s">
        <v>252</v>
      </c>
      <c r="F271" s="455"/>
      <c r="G271" s="368">
        <v>273968.59</v>
      </c>
      <c r="H271" s="368">
        <v>161193.14</v>
      </c>
      <c r="I271" s="368">
        <v>161193.14</v>
      </c>
      <c r="J271" s="456"/>
      <c r="K271" s="368">
        <v>18</v>
      </c>
      <c r="L271" s="368">
        <v>18</v>
      </c>
      <c r="M271" s="368">
        <v>18</v>
      </c>
      <c r="N271" s="456"/>
      <c r="O271" s="462" t="s">
        <v>252</v>
      </c>
      <c r="P271" s="47"/>
      <c r="Q271" s="457" t="s">
        <v>251</v>
      </c>
      <c r="R271" s="458"/>
      <c r="S271" s="47">
        <v>309041.404046991</v>
      </c>
      <c r="T271" s="47">
        <v>194849.43979930898</v>
      </c>
      <c r="U271" s="47">
        <v>187088.57097315212</v>
      </c>
      <c r="V271" s="50">
        <f t="shared" si="4"/>
        <v>690979.4148194522</v>
      </c>
      <c r="Y271"/>
      <c r="Z271"/>
      <c r="AA271"/>
    </row>
    <row r="272" spans="1:27" s="7" customFormat="1" ht="12.75">
      <c r="A272" s="460" t="s">
        <v>185</v>
      </c>
      <c r="B272" s="461" t="s">
        <v>336</v>
      </c>
      <c r="C272" s="364" t="s">
        <v>253</v>
      </c>
      <c r="D272" s="365"/>
      <c r="E272" s="364" t="s">
        <v>253</v>
      </c>
      <c r="F272" s="455"/>
      <c r="G272" s="368">
        <v>95458.95</v>
      </c>
      <c r="H272" s="368">
        <v>72011.78</v>
      </c>
      <c r="I272" s="368">
        <v>72011.78</v>
      </c>
      <c r="J272" s="456"/>
      <c r="K272" s="368">
        <v>6</v>
      </c>
      <c r="L272" s="368">
        <v>6</v>
      </c>
      <c r="M272" s="368">
        <v>6</v>
      </c>
      <c r="N272" s="456"/>
      <c r="O272" s="462" t="s">
        <v>253</v>
      </c>
      <c r="P272" s="47"/>
      <c r="Q272" s="457" t="s">
        <v>251</v>
      </c>
      <c r="R272" s="458"/>
      <c r="S272" s="47">
        <v>107679.38009554858</v>
      </c>
      <c r="T272" s="47">
        <v>87047.46983619205</v>
      </c>
      <c r="U272" s="47">
        <v>83580.36212603722</v>
      </c>
      <c r="V272" s="50">
        <f t="shared" si="4"/>
        <v>278307.2120577778</v>
      </c>
      <c r="Y272"/>
      <c r="Z272"/>
      <c r="AA272"/>
    </row>
    <row r="273" spans="1:27" s="7" customFormat="1" ht="12.75">
      <c r="A273" s="460" t="s">
        <v>185</v>
      </c>
      <c r="B273" s="461" t="s">
        <v>337</v>
      </c>
      <c r="C273" s="364" t="s">
        <v>249</v>
      </c>
      <c r="D273" s="365"/>
      <c r="E273" s="364" t="s">
        <v>249</v>
      </c>
      <c r="F273" s="455"/>
      <c r="G273" s="368">
        <v>20662.07</v>
      </c>
      <c r="H273" s="368">
        <v>15096.78</v>
      </c>
      <c r="I273" s="368">
        <v>13802.78</v>
      </c>
      <c r="J273" s="456"/>
      <c r="K273" s="368">
        <v>4</v>
      </c>
      <c r="L273" s="368">
        <v>4</v>
      </c>
      <c r="M273" s="368">
        <v>4</v>
      </c>
      <c r="N273" s="456"/>
      <c r="O273" s="462" t="s">
        <v>250</v>
      </c>
      <c r="P273" s="47"/>
      <c r="Q273" s="457" t="s">
        <v>251</v>
      </c>
      <c r="R273" s="458"/>
      <c r="S273" s="47">
        <v>23307.179568713374</v>
      </c>
      <c r="T273" s="47">
        <v>18248.910132114877</v>
      </c>
      <c r="U273" s="47">
        <v>16020.175459432112</v>
      </c>
      <c r="V273" s="50">
        <f t="shared" si="4"/>
        <v>57576.26516026036</v>
      </c>
      <c r="Y273"/>
      <c r="Z273"/>
      <c r="AA273"/>
    </row>
    <row r="274" spans="1:27" s="7" customFormat="1" ht="12.75">
      <c r="A274" s="460" t="s">
        <v>185</v>
      </c>
      <c r="B274" s="461" t="s">
        <v>337</v>
      </c>
      <c r="C274" s="364" t="s">
        <v>252</v>
      </c>
      <c r="D274" s="365"/>
      <c r="E274" s="364" t="s">
        <v>252</v>
      </c>
      <c r="F274" s="455"/>
      <c r="G274" s="368">
        <v>53332.34</v>
      </c>
      <c r="H274" s="368">
        <v>35797.66</v>
      </c>
      <c r="I274" s="368">
        <v>35797.66</v>
      </c>
      <c r="J274" s="456"/>
      <c r="K274" s="368">
        <v>4</v>
      </c>
      <c r="L274" s="368">
        <v>4</v>
      </c>
      <c r="M274" s="368">
        <v>4</v>
      </c>
      <c r="N274" s="456"/>
      <c r="O274" s="462" t="s">
        <v>252</v>
      </c>
      <c r="P274" s="47"/>
      <c r="Q274" s="457" t="s">
        <v>251</v>
      </c>
      <c r="R274" s="458"/>
      <c r="S274" s="47">
        <v>60159.82063750994</v>
      </c>
      <c r="T274" s="47">
        <v>43272.0275634939</v>
      </c>
      <c r="U274" s="47">
        <v>41548.49923255275</v>
      </c>
      <c r="V274" s="50">
        <f t="shared" si="4"/>
        <v>144980.3474335566</v>
      </c>
      <c r="Y274"/>
      <c r="Z274"/>
      <c r="AA274"/>
    </row>
    <row r="275" spans="1:27" s="7" customFormat="1" ht="12.75">
      <c r="A275" s="460" t="s">
        <v>185</v>
      </c>
      <c r="B275" s="461" t="s">
        <v>337</v>
      </c>
      <c r="C275" s="364" t="s">
        <v>253</v>
      </c>
      <c r="D275" s="365"/>
      <c r="E275" s="364" t="s">
        <v>253</v>
      </c>
      <c r="F275" s="455"/>
      <c r="G275" s="368">
        <v>53272.06</v>
      </c>
      <c r="H275" s="368">
        <v>44578.06</v>
      </c>
      <c r="I275" s="368">
        <v>44578.06</v>
      </c>
      <c r="J275" s="456"/>
      <c r="K275" s="368">
        <v>2</v>
      </c>
      <c r="L275" s="368">
        <v>2</v>
      </c>
      <c r="M275" s="368">
        <v>2</v>
      </c>
      <c r="N275" s="456"/>
      <c r="O275" s="462" t="s">
        <v>253</v>
      </c>
      <c r="P275" s="47"/>
      <c r="Q275" s="457" t="s">
        <v>251</v>
      </c>
      <c r="R275" s="458"/>
      <c r="S275" s="47">
        <v>60091.823733792065</v>
      </c>
      <c r="T275" s="47">
        <v>53885.72999037045</v>
      </c>
      <c r="U275" s="47">
        <v>51739.45703989284</v>
      </c>
      <c r="V275" s="50">
        <f t="shared" si="4"/>
        <v>165717.01076405536</v>
      </c>
      <c r="Y275"/>
      <c r="Z275"/>
      <c r="AA275"/>
    </row>
    <row r="276" spans="1:27" s="7" customFormat="1" ht="12.75">
      <c r="A276" s="460" t="s">
        <v>185</v>
      </c>
      <c r="B276" s="461" t="s">
        <v>338</v>
      </c>
      <c r="C276" s="364" t="s">
        <v>249</v>
      </c>
      <c r="D276" s="365"/>
      <c r="E276" s="364" t="s">
        <v>249</v>
      </c>
      <c r="F276" s="455"/>
      <c r="G276" s="368">
        <v>19565.74</v>
      </c>
      <c r="H276" s="368">
        <v>12041.72</v>
      </c>
      <c r="I276" s="368">
        <v>12041.72</v>
      </c>
      <c r="J276" s="456"/>
      <c r="K276" s="368">
        <v>2</v>
      </c>
      <c r="L276" s="368">
        <v>2</v>
      </c>
      <c r="M276" s="368">
        <v>2</v>
      </c>
      <c r="N276" s="456"/>
      <c r="O276" s="462" t="s">
        <v>250</v>
      </c>
      <c r="P276" s="47"/>
      <c r="Q276" s="457" t="s">
        <v>251</v>
      </c>
      <c r="R276" s="458"/>
      <c r="S276" s="47">
        <v>22070.499982565063</v>
      </c>
      <c r="T276" s="47">
        <v>14555.9692938554</v>
      </c>
      <c r="U276" s="47">
        <v>13976.203868594066</v>
      </c>
      <c r="V276" s="50">
        <f t="shared" si="4"/>
        <v>50602.67314501453</v>
      </c>
      <c r="Y276"/>
      <c r="Z276"/>
      <c r="AA276"/>
    </row>
    <row r="277" spans="1:27" s="7" customFormat="1" ht="12.75">
      <c r="A277" s="460" t="s">
        <v>185</v>
      </c>
      <c r="B277" s="461" t="s">
        <v>338</v>
      </c>
      <c r="C277" s="364" t="s">
        <v>252</v>
      </c>
      <c r="D277" s="365"/>
      <c r="E277" s="364" t="s">
        <v>252</v>
      </c>
      <c r="F277" s="455"/>
      <c r="G277" s="368">
        <v>150853.28</v>
      </c>
      <c r="H277" s="368">
        <v>91381.3</v>
      </c>
      <c r="I277" s="368">
        <v>91381.3</v>
      </c>
      <c r="J277" s="456"/>
      <c r="K277" s="368">
        <v>10</v>
      </c>
      <c r="L277" s="368">
        <v>10</v>
      </c>
      <c r="M277" s="368">
        <v>10</v>
      </c>
      <c r="N277" s="456"/>
      <c r="O277" s="462" t="s">
        <v>252</v>
      </c>
      <c r="P277" s="47"/>
      <c r="Q277" s="457" t="s">
        <v>251</v>
      </c>
      <c r="R277" s="458"/>
      <c r="S277" s="47">
        <v>170165.1618395155</v>
      </c>
      <c r="T277" s="47">
        <v>110461.24613697948</v>
      </c>
      <c r="U277" s="47">
        <v>106061.56583753444</v>
      </c>
      <c r="V277" s="50">
        <f t="shared" si="4"/>
        <v>386687.9738140294</v>
      </c>
      <c r="Y277"/>
      <c r="Z277"/>
      <c r="AA277"/>
    </row>
    <row r="278" spans="1:27" s="7" customFormat="1" ht="12.75">
      <c r="A278" s="460" t="s">
        <v>185</v>
      </c>
      <c r="B278" s="461" t="s">
        <v>338</v>
      </c>
      <c r="C278" s="364" t="s">
        <v>253</v>
      </c>
      <c r="D278" s="365"/>
      <c r="E278" s="364" t="s">
        <v>253</v>
      </c>
      <c r="F278" s="455"/>
      <c r="G278" s="368">
        <v>291861.52</v>
      </c>
      <c r="H278" s="368">
        <v>172372.72</v>
      </c>
      <c r="I278" s="368">
        <v>172372.72</v>
      </c>
      <c r="J278" s="456"/>
      <c r="K278" s="368">
        <v>10</v>
      </c>
      <c r="L278" s="368">
        <v>10</v>
      </c>
      <c r="M278" s="368">
        <v>10</v>
      </c>
      <c r="N278" s="456"/>
      <c r="O278" s="462" t="s">
        <v>253</v>
      </c>
      <c r="P278" s="47"/>
      <c r="Q278" s="457" t="s">
        <v>251</v>
      </c>
      <c r="R278" s="458"/>
      <c r="S278" s="47">
        <v>329224.94483067916</v>
      </c>
      <c r="T278" s="47">
        <v>208363.25868881977</v>
      </c>
      <c r="U278" s="47">
        <v>200064.13337165138</v>
      </c>
      <c r="V278" s="50">
        <f t="shared" si="4"/>
        <v>737652.3368911503</v>
      </c>
      <c r="Y278"/>
      <c r="Z278"/>
      <c r="AA278"/>
    </row>
    <row r="279" spans="1:27" s="7" customFormat="1" ht="12.75">
      <c r="A279" s="460" t="s">
        <v>185</v>
      </c>
      <c r="B279" s="461" t="s">
        <v>339</v>
      </c>
      <c r="C279" s="364" t="s">
        <v>249</v>
      </c>
      <c r="D279" s="365"/>
      <c r="E279" s="364" t="s">
        <v>249</v>
      </c>
      <c r="F279" s="455"/>
      <c r="G279" s="368">
        <v>52091.1</v>
      </c>
      <c r="H279" s="368">
        <v>35846.86</v>
      </c>
      <c r="I279" s="368">
        <v>34552.86</v>
      </c>
      <c r="J279" s="456"/>
      <c r="K279" s="368">
        <v>8</v>
      </c>
      <c r="L279" s="368">
        <v>8</v>
      </c>
      <c r="M279" s="368">
        <v>8</v>
      </c>
      <c r="N279" s="456"/>
      <c r="O279" s="462" t="s">
        <v>250</v>
      </c>
      <c r="P279" s="47"/>
      <c r="Q279" s="457" t="s">
        <v>251</v>
      </c>
      <c r="R279" s="458"/>
      <c r="S279" s="47">
        <v>58759.680014238904</v>
      </c>
      <c r="T279" s="47">
        <v>43331.50027081957</v>
      </c>
      <c r="U279" s="47">
        <v>40103.72401974047</v>
      </c>
      <c r="V279" s="50">
        <f t="shared" si="4"/>
        <v>142194.90430479895</v>
      </c>
      <c r="Y279"/>
      <c r="Z279"/>
      <c r="AA279"/>
    </row>
    <row r="280" spans="1:27" s="7" customFormat="1" ht="12.75">
      <c r="A280" s="460" t="s">
        <v>185</v>
      </c>
      <c r="B280" s="461" t="s">
        <v>339</v>
      </c>
      <c r="C280" s="364" t="s">
        <v>252</v>
      </c>
      <c r="D280" s="365"/>
      <c r="E280" s="364" t="s">
        <v>252</v>
      </c>
      <c r="F280" s="455"/>
      <c r="G280" s="368">
        <v>114880.01</v>
      </c>
      <c r="H280" s="368">
        <v>82430.2</v>
      </c>
      <c r="I280" s="368">
        <v>82430.2</v>
      </c>
      <c r="J280" s="456"/>
      <c r="K280" s="368">
        <v>10</v>
      </c>
      <c r="L280" s="368">
        <v>10</v>
      </c>
      <c r="M280" s="368">
        <v>10</v>
      </c>
      <c r="N280" s="456"/>
      <c r="O280" s="462" t="s">
        <v>252</v>
      </c>
      <c r="P280" s="47"/>
      <c r="Q280" s="457" t="s">
        <v>251</v>
      </c>
      <c r="R280" s="458"/>
      <c r="S280" s="47">
        <v>129586.67848504958</v>
      </c>
      <c r="T280" s="47">
        <v>99641.20242675958</v>
      </c>
      <c r="U280" s="47">
        <v>95672.48533672787</v>
      </c>
      <c r="V280" s="50">
        <f t="shared" si="4"/>
        <v>324900.36624853703</v>
      </c>
      <c r="Y280"/>
      <c r="Z280"/>
      <c r="AA280"/>
    </row>
    <row r="281" spans="1:27" s="7" customFormat="1" ht="12.75">
      <c r="A281" s="460" t="s">
        <v>185</v>
      </c>
      <c r="B281" s="461" t="s">
        <v>339</v>
      </c>
      <c r="C281" s="364" t="s">
        <v>253</v>
      </c>
      <c r="D281" s="365"/>
      <c r="E281" s="364" t="s">
        <v>253</v>
      </c>
      <c r="F281" s="455"/>
      <c r="G281" s="368">
        <v>126620.01</v>
      </c>
      <c r="H281" s="368">
        <v>86330.42</v>
      </c>
      <c r="I281" s="368">
        <v>100332.87</v>
      </c>
      <c r="J281" s="456"/>
      <c r="K281" s="368">
        <v>6</v>
      </c>
      <c r="L281" s="368">
        <v>6</v>
      </c>
      <c r="M281" s="368">
        <v>6</v>
      </c>
      <c r="N281" s="456"/>
      <c r="O281" s="462" t="s">
        <v>253</v>
      </c>
      <c r="P281" s="47"/>
      <c r="Q281" s="457" t="s">
        <v>251</v>
      </c>
      <c r="R281" s="458"/>
      <c r="S281" s="47">
        <v>142829.6056523999</v>
      </c>
      <c r="T281" s="47">
        <v>104355.76833256712</v>
      </c>
      <c r="U281" s="47">
        <v>116451.19184312088</v>
      </c>
      <c r="V281" s="50">
        <f t="shared" si="4"/>
        <v>363636.5658280879</v>
      </c>
      <c r="Y281"/>
      <c r="Z281"/>
      <c r="AA281"/>
    </row>
    <row r="282" spans="1:27" s="7" customFormat="1" ht="12.75">
      <c r="A282" s="460" t="s">
        <v>185</v>
      </c>
      <c r="B282" s="461" t="s">
        <v>340</v>
      </c>
      <c r="C282" s="364" t="s">
        <v>249</v>
      </c>
      <c r="D282" s="365"/>
      <c r="E282" s="364" t="s">
        <v>249</v>
      </c>
      <c r="F282" s="455"/>
      <c r="G282" s="368">
        <v>87972.34</v>
      </c>
      <c r="H282" s="368">
        <v>66774.6</v>
      </c>
      <c r="I282" s="368">
        <v>58169.36</v>
      </c>
      <c r="J282" s="456"/>
      <c r="K282" s="368">
        <v>13</v>
      </c>
      <c r="L282" s="368">
        <v>14</v>
      </c>
      <c r="M282" s="368">
        <v>12</v>
      </c>
      <c r="N282" s="456"/>
      <c r="O282" s="462" t="s">
        <v>250</v>
      </c>
      <c r="P282" s="47"/>
      <c r="Q282" s="457" t="s">
        <v>251</v>
      </c>
      <c r="R282" s="458"/>
      <c r="S282" s="47">
        <v>99234.3519047175</v>
      </c>
      <c r="T282" s="47">
        <v>80716.79354855261</v>
      </c>
      <c r="U282" s="47">
        <v>67514.1785613385</v>
      </c>
      <c r="V282" s="50">
        <f t="shared" si="4"/>
        <v>247465.32401460863</v>
      </c>
      <c r="Y282"/>
      <c r="Z282"/>
      <c r="AA282"/>
    </row>
    <row r="283" spans="1:27" s="7" customFormat="1" ht="12.75">
      <c r="A283" s="460" t="s">
        <v>185</v>
      </c>
      <c r="B283" s="461" t="s">
        <v>340</v>
      </c>
      <c r="C283" s="364" t="s">
        <v>252</v>
      </c>
      <c r="D283" s="365"/>
      <c r="E283" s="364" t="s">
        <v>252</v>
      </c>
      <c r="F283" s="455"/>
      <c r="G283" s="368">
        <v>93789.23</v>
      </c>
      <c r="H283" s="368">
        <v>60548.68</v>
      </c>
      <c r="I283" s="368">
        <v>60548.68</v>
      </c>
      <c r="J283" s="456"/>
      <c r="K283" s="368">
        <v>4</v>
      </c>
      <c r="L283" s="368">
        <v>4</v>
      </c>
      <c r="M283" s="368">
        <v>4</v>
      </c>
      <c r="N283" s="456"/>
      <c r="O283" s="462" t="s">
        <v>252</v>
      </c>
      <c r="P283" s="47"/>
      <c r="Q283" s="457" t="s">
        <v>251</v>
      </c>
      <c r="R283" s="458"/>
      <c r="S283" s="47">
        <v>105795.90647119866</v>
      </c>
      <c r="T283" s="47">
        <v>73190.93342674275</v>
      </c>
      <c r="U283" s="47">
        <v>70275.73267392567</v>
      </c>
      <c r="V283" s="50">
        <f t="shared" si="4"/>
        <v>249262.57257186706</v>
      </c>
      <c r="Y283"/>
      <c r="Z283"/>
      <c r="AA283"/>
    </row>
    <row r="284" spans="1:27" s="7" customFormat="1" ht="12.75">
      <c r="A284" s="460" t="s">
        <v>185</v>
      </c>
      <c r="B284" s="461" t="s">
        <v>340</v>
      </c>
      <c r="C284" s="364" t="s">
        <v>253</v>
      </c>
      <c r="D284" s="365"/>
      <c r="E284" s="364" t="s">
        <v>253</v>
      </c>
      <c r="F284" s="455"/>
      <c r="G284" s="368">
        <v>122536.5</v>
      </c>
      <c r="H284" s="368">
        <v>115655.04</v>
      </c>
      <c r="I284" s="368">
        <v>188147.25</v>
      </c>
      <c r="J284" s="456"/>
      <c r="K284" s="368">
        <v>12</v>
      </c>
      <c r="L284" s="368">
        <v>12</v>
      </c>
      <c r="M284" s="368">
        <v>12</v>
      </c>
      <c r="N284" s="456"/>
      <c r="O284" s="462" t="s">
        <v>253</v>
      </c>
      <c r="P284" s="47"/>
      <c r="Q284" s="457" t="s">
        <v>251</v>
      </c>
      <c r="R284" s="458"/>
      <c r="S284" s="47">
        <v>138223.33431363106</v>
      </c>
      <c r="T284" s="47">
        <v>139803.2183873747</v>
      </c>
      <c r="U284" s="47">
        <v>218372.81744761838</v>
      </c>
      <c r="V284" s="50">
        <f t="shared" si="4"/>
        <v>496399.3701486242</v>
      </c>
      <c r="Y284"/>
      <c r="Z284"/>
      <c r="AA284"/>
    </row>
    <row r="285" spans="1:27" s="7" customFormat="1" ht="12.75">
      <c r="A285" s="460" t="s">
        <v>185</v>
      </c>
      <c r="B285" s="461" t="s">
        <v>341</v>
      </c>
      <c r="C285" s="364" t="s">
        <v>249</v>
      </c>
      <c r="D285" s="365"/>
      <c r="E285" s="364" t="s">
        <v>249</v>
      </c>
      <c r="F285" s="455"/>
      <c r="G285" s="368">
        <v>161646.32</v>
      </c>
      <c r="H285" s="368">
        <v>106200.9</v>
      </c>
      <c r="I285" s="368">
        <v>104132.65</v>
      </c>
      <c r="J285" s="456"/>
      <c r="K285" s="368">
        <v>23</v>
      </c>
      <c r="L285" s="368">
        <v>22</v>
      </c>
      <c r="M285" s="368">
        <v>23</v>
      </c>
      <c r="N285" s="456"/>
      <c r="O285" s="462" t="s">
        <v>250</v>
      </c>
      <c r="P285" s="47"/>
      <c r="Q285" s="457" t="s">
        <v>251</v>
      </c>
      <c r="R285" s="458"/>
      <c r="S285" s="47">
        <v>182339.9014165427</v>
      </c>
      <c r="T285" s="47">
        <v>128375.10250859577</v>
      </c>
      <c r="U285" s="47">
        <v>120861.40067838746</v>
      </c>
      <c r="V285" s="50">
        <f t="shared" si="4"/>
        <v>431576.404603526</v>
      </c>
      <c r="Y285"/>
      <c r="Z285"/>
      <c r="AA285"/>
    </row>
    <row r="286" spans="1:27" s="7" customFormat="1" ht="12.75">
      <c r="A286" s="460" t="s">
        <v>185</v>
      </c>
      <c r="B286" s="461" t="s">
        <v>341</v>
      </c>
      <c r="C286" s="364" t="s">
        <v>252</v>
      </c>
      <c r="D286" s="365"/>
      <c r="E286" s="364" t="s">
        <v>252</v>
      </c>
      <c r="F286" s="455"/>
      <c r="G286" s="368">
        <v>70040.41</v>
      </c>
      <c r="H286" s="368">
        <v>47078.6</v>
      </c>
      <c r="I286" s="368">
        <v>47078.6</v>
      </c>
      <c r="J286" s="456"/>
      <c r="K286" s="368">
        <v>6</v>
      </c>
      <c r="L286" s="368">
        <v>6</v>
      </c>
      <c r="M286" s="368">
        <v>6</v>
      </c>
      <c r="N286" s="456"/>
      <c r="O286" s="462" t="s">
        <v>252</v>
      </c>
      <c r="P286" s="47"/>
      <c r="Q286" s="457" t="s">
        <v>251</v>
      </c>
      <c r="R286" s="458"/>
      <c r="S286" s="47">
        <v>79006.8184328244</v>
      </c>
      <c r="T286" s="47">
        <v>56908.36990045449</v>
      </c>
      <c r="U286" s="47">
        <v>54641.70495975597</v>
      </c>
      <c r="V286" s="50">
        <f t="shared" si="4"/>
        <v>190556.89329303484</v>
      </c>
      <c r="Y286"/>
      <c r="Z286"/>
      <c r="AA286"/>
    </row>
    <row r="287" spans="1:27" s="7" customFormat="1" ht="12.75">
      <c r="A287" s="460" t="s">
        <v>185</v>
      </c>
      <c r="B287" s="461" t="s">
        <v>341</v>
      </c>
      <c r="C287" s="364" t="s">
        <v>253</v>
      </c>
      <c r="D287" s="365"/>
      <c r="E287" s="364" t="s">
        <v>253</v>
      </c>
      <c r="F287" s="455"/>
      <c r="G287" s="368">
        <v>86281.48</v>
      </c>
      <c r="H287" s="368">
        <v>48905.35</v>
      </c>
      <c r="I287" s="368">
        <v>49016.98</v>
      </c>
      <c r="J287" s="456"/>
      <c r="K287" s="368">
        <v>4</v>
      </c>
      <c r="L287" s="368">
        <v>4</v>
      </c>
      <c r="M287" s="368">
        <v>4</v>
      </c>
      <c r="N287" s="456"/>
      <c r="O287" s="462" t="s">
        <v>253</v>
      </c>
      <c r="P287" s="47"/>
      <c r="Q287" s="457" t="s">
        <v>251</v>
      </c>
      <c r="R287" s="458"/>
      <c r="S287" s="47">
        <v>97327.03198732516</v>
      </c>
      <c r="T287" s="47">
        <v>59116.535918892914</v>
      </c>
      <c r="U287" s="47">
        <v>56891.482736917824</v>
      </c>
      <c r="V287" s="50">
        <f t="shared" si="4"/>
        <v>213335.05064313588</v>
      </c>
      <c r="Y287"/>
      <c r="Z287"/>
      <c r="AA287"/>
    </row>
    <row r="288" spans="1:27" s="7" customFormat="1" ht="12.75">
      <c r="A288" s="460" t="s">
        <v>185</v>
      </c>
      <c r="B288" s="461" t="s">
        <v>342</v>
      </c>
      <c r="C288" s="364" t="s">
        <v>249</v>
      </c>
      <c r="D288" s="365"/>
      <c r="E288" s="364" t="s">
        <v>249</v>
      </c>
      <c r="F288" s="455"/>
      <c r="G288" s="368">
        <v>13203.18</v>
      </c>
      <c r="H288" s="368">
        <v>12317.4</v>
      </c>
      <c r="I288" s="368">
        <v>12317.4</v>
      </c>
      <c r="J288" s="456"/>
      <c r="K288" s="368">
        <v>2</v>
      </c>
      <c r="L288" s="368">
        <v>2</v>
      </c>
      <c r="M288" s="368">
        <v>2</v>
      </c>
      <c r="N288" s="456"/>
      <c r="O288" s="462" t="s">
        <v>250</v>
      </c>
      <c r="P288" s="47"/>
      <c r="Q288" s="457" t="s">
        <v>251</v>
      </c>
      <c r="R288" s="458"/>
      <c r="S288" s="47">
        <v>14893.420027037226</v>
      </c>
      <c r="T288" s="47">
        <v>14889.209862057456</v>
      </c>
      <c r="U288" s="47">
        <v>14296.171438218176</v>
      </c>
      <c r="V288" s="50">
        <f t="shared" si="4"/>
        <v>44078.80132731286</v>
      </c>
      <c r="Y288"/>
      <c r="Z288"/>
      <c r="AA288"/>
    </row>
    <row r="289" spans="1:27" s="7" customFormat="1" ht="12.75">
      <c r="A289" s="460" t="s">
        <v>185</v>
      </c>
      <c r="B289" s="461" t="s">
        <v>342</v>
      </c>
      <c r="C289" s="364" t="s">
        <v>252</v>
      </c>
      <c r="D289" s="365"/>
      <c r="E289" s="364" t="s">
        <v>252</v>
      </c>
      <c r="F289" s="455"/>
      <c r="G289" s="368">
        <v>368358.36</v>
      </c>
      <c r="H289" s="368">
        <v>208033.44</v>
      </c>
      <c r="I289" s="368">
        <v>207907.44</v>
      </c>
      <c r="J289" s="456"/>
      <c r="K289" s="368">
        <v>20</v>
      </c>
      <c r="L289" s="368">
        <v>20</v>
      </c>
      <c r="M289" s="368">
        <v>20</v>
      </c>
      <c r="N289" s="456"/>
      <c r="O289" s="462" t="s">
        <v>252</v>
      </c>
      <c r="P289" s="47"/>
      <c r="Q289" s="457" t="s">
        <v>251</v>
      </c>
      <c r="R289" s="458"/>
      <c r="S289" s="47">
        <v>415514.7302354878</v>
      </c>
      <c r="T289" s="47">
        <v>251469.75388359054</v>
      </c>
      <c r="U289" s="47">
        <v>241307.45169606077</v>
      </c>
      <c r="V289" s="50">
        <f t="shared" si="4"/>
        <v>908291.9358151392</v>
      </c>
      <c r="Y289"/>
      <c r="Z289"/>
      <c r="AA289"/>
    </row>
    <row r="290" spans="1:27" s="7" customFormat="1" ht="12.75">
      <c r="A290" s="460" t="s">
        <v>185</v>
      </c>
      <c r="B290" s="461" t="s">
        <v>342</v>
      </c>
      <c r="C290" s="364" t="s">
        <v>253</v>
      </c>
      <c r="D290" s="365"/>
      <c r="E290" s="364" t="s">
        <v>253</v>
      </c>
      <c r="F290" s="455"/>
      <c r="G290" s="368">
        <v>125845.75</v>
      </c>
      <c r="H290" s="368">
        <v>70805.94</v>
      </c>
      <c r="I290" s="368">
        <v>70805.94</v>
      </c>
      <c r="J290" s="456"/>
      <c r="K290" s="368">
        <v>4</v>
      </c>
      <c r="L290" s="368">
        <v>4</v>
      </c>
      <c r="M290" s="368">
        <v>4</v>
      </c>
      <c r="N290" s="456"/>
      <c r="O290" s="462" t="s">
        <v>253</v>
      </c>
      <c r="P290" s="47"/>
      <c r="Q290" s="457" t="s">
        <v>251</v>
      </c>
      <c r="R290" s="458"/>
      <c r="S290" s="47">
        <v>141956.22670958965</v>
      </c>
      <c r="T290" s="47">
        <v>85589.85663697278</v>
      </c>
      <c r="U290" s="47">
        <v>82180.8057775334</v>
      </c>
      <c r="V290" s="50">
        <f t="shared" si="4"/>
        <v>309726.88912409585</v>
      </c>
      <c r="Y290"/>
      <c r="Z290"/>
      <c r="AA290"/>
    </row>
    <row r="291" spans="1:27" s="7" customFormat="1" ht="12.75">
      <c r="A291" s="460" t="s">
        <v>185</v>
      </c>
      <c r="B291" s="461" t="s">
        <v>343</v>
      </c>
      <c r="C291" s="364" t="s">
        <v>249</v>
      </c>
      <c r="D291" s="365"/>
      <c r="E291" s="364" t="s">
        <v>249</v>
      </c>
      <c r="F291" s="455"/>
      <c r="G291" s="368">
        <v>26620.27</v>
      </c>
      <c r="H291" s="368">
        <v>21034.94</v>
      </c>
      <c r="I291" s="368">
        <v>20387.94</v>
      </c>
      <c r="J291" s="456"/>
      <c r="K291" s="368">
        <v>4</v>
      </c>
      <c r="L291" s="368">
        <v>4</v>
      </c>
      <c r="M291" s="368">
        <v>4</v>
      </c>
      <c r="N291" s="456"/>
      <c r="O291" s="462" t="s">
        <v>250</v>
      </c>
      <c r="P291" s="47"/>
      <c r="Q291" s="457" t="s">
        <v>251</v>
      </c>
      <c r="R291" s="458"/>
      <c r="S291" s="47">
        <v>30028.134308790628</v>
      </c>
      <c r="T291" s="47">
        <v>25426.927443761415</v>
      </c>
      <c r="U291" s="47">
        <v>23663.231324151675</v>
      </c>
      <c r="V291" s="50">
        <f t="shared" si="4"/>
        <v>79118.29307670372</v>
      </c>
      <c r="Y291"/>
      <c r="Z291"/>
      <c r="AA291"/>
    </row>
    <row r="292" spans="1:27" s="7" customFormat="1" ht="12.75">
      <c r="A292" s="460" t="s">
        <v>185</v>
      </c>
      <c r="B292" s="461" t="s">
        <v>343</v>
      </c>
      <c r="C292" s="364" t="s">
        <v>252</v>
      </c>
      <c r="D292" s="365"/>
      <c r="E292" s="364" t="s">
        <v>252</v>
      </c>
      <c r="F292" s="455"/>
      <c r="G292" s="368">
        <v>202794</v>
      </c>
      <c r="H292" s="368">
        <v>123716.84</v>
      </c>
      <c r="I292" s="368">
        <v>123716.84</v>
      </c>
      <c r="J292" s="456"/>
      <c r="K292" s="368">
        <v>14</v>
      </c>
      <c r="L292" s="368">
        <v>14</v>
      </c>
      <c r="M292" s="368">
        <v>14</v>
      </c>
      <c r="N292" s="456"/>
      <c r="O292" s="462" t="s">
        <v>252</v>
      </c>
      <c r="P292" s="47"/>
      <c r="Q292" s="457" t="s">
        <v>251</v>
      </c>
      <c r="R292" s="458"/>
      <c r="S292" s="47">
        <v>228755.21056010653</v>
      </c>
      <c r="T292" s="47">
        <v>149548.28082473445</v>
      </c>
      <c r="U292" s="47">
        <v>143591.76079648366</v>
      </c>
      <c r="V292" s="50">
        <f t="shared" si="4"/>
        <v>521895.25218132464</v>
      </c>
      <c r="Y292"/>
      <c r="Z292"/>
      <c r="AA292"/>
    </row>
    <row r="293" spans="1:27" s="7" customFormat="1" ht="12.75">
      <c r="A293" s="460" t="s">
        <v>185</v>
      </c>
      <c r="B293" s="461" t="s">
        <v>343</v>
      </c>
      <c r="C293" s="364" t="s">
        <v>253</v>
      </c>
      <c r="D293" s="365"/>
      <c r="E293" s="364" t="s">
        <v>253</v>
      </c>
      <c r="F293" s="455"/>
      <c r="G293" s="368">
        <v>56781.43</v>
      </c>
      <c r="H293" s="368">
        <v>31975.02</v>
      </c>
      <c r="I293" s="368">
        <v>31975.02</v>
      </c>
      <c r="J293" s="456"/>
      <c r="K293" s="368">
        <v>2</v>
      </c>
      <c r="L293" s="368">
        <v>2</v>
      </c>
      <c r="M293" s="368">
        <v>2</v>
      </c>
      <c r="N293" s="456"/>
      <c r="O293" s="462" t="s">
        <v>253</v>
      </c>
      <c r="P293" s="47"/>
      <c r="Q293" s="457" t="s">
        <v>251</v>
      </c>
      <c r="R293" s="458"/>
      <c r="S293" s="47">
        <v>64050.45502112463</v>
      </c>
      <c r="T293" s="47">
        <v>38651.23996326209</v>
      </c>
      <c r="U293" s="47">
        <v>37111.757973310516</v>
      </c>
      <c r="V293" s="50">
        <f t="shared" si="4"/>
        <v>139813.45295769724</v>
      </c>
      <c r="Y293"/>
      <c r="Z293"/>
      <c r="AA293"/>
    </row>
    <row r="294" spans="1:27" s="7" customFormat="1" ht="12.75">
      <c r="A294" s="460" t="s">
        <v>185</v>
      </c>
      <c r="B294" s="461" t="s">
        <v>343</v>
      </c>
      <c r="C294" s="364" t="s">
        <v>255</v>
      </c>
      <c r="D294" s="365"/>
      <c r="E294" s="364" t="s">
        <v>255</v>
      </c>
      <c r="F294" s="455"/>
      <c r="G294" s="368">
        <v>63081.84</v>
      </c>
      <c r="H294" s="368">
        <v>35475.24</v>
      </c>
      <c r="I294" s="368">
        <v>35475.24</v>
      </c>
      <c r="J294" s="456"/>
      <c r="K294" s="368">
        <v>2</v>
      </c>
      <c r="L294" s="368">
        <v>2</v>
      </c>
      <c r="M294" s="368">
        <v>2</v>
      </c>
      <c r="N294" s="456"/>
      <c r="O294" s="462" t="s">
        <v>252</v>
      </c>
      <c r="P294" s="47"/>
      <c r="Q294" s="457" t="s">
        <v>251</v>
      </c>
      <c r="R294" s="458"/>
      <c r="S294" s="47">
        <v>71157.42867993603</v>
      </c>
      <c r="T294" s="47">
        <v>42882.28792333245</v>
      </c>
      <c r="U294" s="47">
        <v>41174.28295354011</v>
      </c>
      <c r="V294" s="50">
        <f t="shared" si="4"/>
        <v>155213.9995568086</v>
      </c>
      <c r="Y294"/>
      <c r="Z294"/>
      <c r="AA294"/>
    </row>
    <row r="295" spans="1:27" s="7" customFormat="1" ht="12.75">
      <c r="A295" s="460" t="s">
        <v>185</v>
      </c>
      <c r="B295" s="461" t="s">
        <v>344</v>
      </c>
      <c r="C295" s="364" t="s">
        <v>249</v>
      </c>
      <c r="D295" s="365"/>
      <c r="E295" s="364" t="s">
        <v>249</v>
      </c>
      <c r="F295" s="455"/>
      <c r="G295" s="368">
        <v>642020.33</v>
      </c>
      <c r="H295" s="368">
        <v>425078.94</v>
      </c>
      <c r="I295" s="368">
        <v>433180.33</v>
      </c>
      <c r="J295" s="456"/>
      <c r="K295" s="368">
        <v>94</v>
      </c>
      <c r="L295" s="368">
        <v>92</v>
      </c>
      <c r="M295" s="368">
        <v>97</v>
      </c>
      <c r="N295" s="456"/>
      <c r="O295" s="462" t="s">
        <v>250</v>
      </c>
      <c r="P295" s="47"/>
      <c r="Q295" s="457" t="s">
        <v>251</v>
      </c>
      <c r="R295" s="458"/>
      <c r="S295" s="47">
        <v>724210.2615117758</v>
      </c>
      <c r="T295" s="47">
        <v>513833.2396123314</v>
      </c>
      <c r="U295" s="47">
        <v>502770.08632860216</v>
      </c>
      <c r="V295" s="50">
        <f t="shared" si="4"/>
        <v>1740813.5874527094</v>
      </c>
      <c r="Y295"/>
      <c r="Z295"/>
      <c r="AA295"/>
    </row>
    <row r="296" spans="1:27" s="7" customFormat="1" ht="12.75">
      <c r="A296" s="460" t="s">
        <v>185</v>
      </c>
      <c r="B296" s="461" t="s">
        <v>344</v>
      </c>
      <c r="C296" s="364" t="s">
        <v>252</v>
      </c>
      <c r="D296" s="365"/>
      <c r="E296" s="364" t="s">
        <v>252</v>
      </c>
      <c r="F296" s="455"/>
      <c r="G296" s="368">
        <v>665156.07</v>
      </c>
      <c r="H296" s="368">
        <v>377354.78</v>
      </c>
      <c r="I296" s="368">
        <v>376680.57</v>
      </c>
      <c r="J296" s="456"/>
      <c r="K296" s="368">
        <v>46</v>
      </c>
      <c r="L296" s="368">
        <v>44</v>
      </c>
      <c r="M296" s="368">
        <v>44</v>
      </c>
      <c r="N296" s="456"/>
      <c r="O296" s="462" t="s">
        <v>252</v>
      </c>
      <c r="P296" s="47"/>
      <c r="Q296" s="457" t="s">
        <v>251</v>
      </c>
      <c r="R296" s="458"/>
      <c r="S296" s="47">
        <v>750307.7844915675</v>
      </c>
      <c r="T296" s="47">
        <v>456144.5200992517</v>
      </c>
      <c r="U296" s="47">
        <v>437193.72644922975</v>
      </c>
      <c r="V296" s="50">
        <f t="shared" si="4"/>
        <v>1643646.031040049</v>
      </c>
      <c r="Y296"/>
      <c r="Z296"/>
      <c r="AA296"/>
    </row>
    <row r="297" spans="1:27" s="7" customFormat="1" ht="12.75">
      <c r="A297" s="460" t="s">
        <v>185</v>
      </c>
      <c r="B297" s="461" t="s">
        <v>344</v>
      </c>
      <c r="C297" s="364" t="s">
        <v>253</v>
      </c>
      <c r="D297" s="365"/>
      <c r="E297" s="364" t="s">
        <v>253</v>
      </c>
      <c r="F297" s="455"/>
      <c r="G297" s="368">
        <v>123684.55</v>
      </c>
      <c r="H297" s="368">
        <v>69707.03</v>
      </c>
      <c r="I297" s="368">
        <v>70031.68</v>
      </c>
      <c r="J297" s="456"/>
      <c r="K297" s="368">
        <v>6</v>
      </c>
      <c r="L297" s="368">
        <v>6</v>
      </c>
      <c r="M297" s="368">
        <v>6</v>
      </c>
      <c r="N297" s="456"/>
      <c r="O297" s="462" t="s">
        <v>253</v>
      </c>
      <c r="P297" s="47"/>
      <c r="Q297" s="457" t="s">
        <v>251</v>
      </c>
      <c r="R297" s="458"/>
      <c r="S297" s="47">
        <v>139518.35497244506</v>
      </c>
      <c r="T297" s="47">
        <v>84261.4998725977</v>
      </c>
      <c r="U297" s="47">
        <v>81282.16209479557</v>
      </c>
      <c r="V297" s="50">
        <f t="shared" si="4"/>
        <v>305062.0169398383</v>
      </c>
      <c r="Y297"/>
      <c r="Z297"/>
      <c r="AA297"/>
    </row>
    <row r="298" spans="1:27" s="7" customFormat="1" ht="12.75">
      <c r="A298" s="460" t="s">
        <v>185</v>
      </c>
      <c r="B298" s="461" t="s">
        <v>344</v>
      </c>
      <c r="C298" s="364" t="s">
        <v>254</v>
      </c>
      <c r="D298" s="365"/>
      <c r="E298" s="364" t="s">
        <v>254</v>
      </c>
      <c r="F298" s="455"/>
      <c r="G298" s="368">
        <v>35994.84</v>
      </c>
      <c r="H298" s="368">
        <v>20707.18</v>
      </c>
      <c r="I298" s="368">
        <v>20707.18</v>
      </c>
      <c r="J298" s="456"/>
      <c r="K298" s="368">
        <v>2</v>
      </c>
      <c r="L298" s="368">
        <v>2</v>
      </c>
      <c r="M298" s="368">
        <v>2</v>
      </c>
      <c r="N298" s="456"/>
      <c r="O298" s="462" t="s">
        <v>254</v>
      </c>
      <c r="P298" s="47"/>
      <c r="Q298" s="457" t="s">
        <v>251</v>
      </c>
      <c r="R298" s="458"/>
      <c r="S298" s="47">
        <v>40602.814695096225</v>
      </c>
      <c r="T298" s="47">
        <v>25030.732839024382</v>
      </c>
      <c r="U298" s="47">
        <v>24033.75674103647</v>
      </c>
      <c r="V298" s="50">
        <f t="shared" si="4"/>
        <v>89667.30427515708</v>
      </c>
      <c r="Y298"/>
      <c r="Z298"/>
      <c r="AA298"/>
    </row>
    <row r="299" spans="1:27" s="7" customFormat="1" ht="12.75">
      <c r="A299" s="460" t="s">
        <v>185</v>
      </c>
      <c r="B299" s="461" t="s">
        <v>344</v>
      </c>
      <c r="C299" s="364" t="s">
        <v>255</v>
      </c>
      <c r="D299" s="365"/>
      <c r="E299" s="364" t="s">
        <v>255</v>
      </c>
      <c r="F299" s="455"/>
      <c r="G299" s="368">
        <v>53063.32</v>
      </c>
      <c r="H299" s="368">
        <v>30162.39</v>
      </c>
      <c r="I299" s="368">
        <v>30415.38</v>
      </c>
      <c r="J299" s="456"/>
      <c r="K299" s="368">
        <v>2</v>
      </c>
      <c r="L299" s="368">
        <v>2</v>
      </c>
      <c r="M299" s="368">
        <v>2</v>
      </c>
      <c r="N299" s="456"/>
      <c r="O299" s="462" t="s">
        <v>252</v>
      </c>
      <c r="P299" s="47"/>
      <c r="Q299" s="457" t="s">
        <v>251</v>
      </c>
      <c r="R299" s="458"/>
      <c r="S299" s="47">
        <v>59856.36133030717</v>
      </c>
      <c r="T299" s="47">
        <v>36460.14212830818</v>
      </c>
      <c r="U299" s="47">
        <v>35301.564196872096</v>
      </c>
      <c r="V299" s="50">
        <f t="shared" si="4"/>
        <v>131618.06765548745</v>
      </c>
      <c r="Y299"/>
      <c r="Z299"/>
      <c r="AA299"/>
    </row>
    <row r="300" spans="1:27" s="7" customFormat="1" ht="12.75">
      <c r="A300" s="460" t="s">
        <v>185</v>
      </c>
      <c r="B300" s="461" t="s">
        <v>345</v>
      </c>
      <c r="C300" s="364" t="s">
        <v>249</v>
      </c>
      <c r="D300" s="365"/>
      <c r="E300" s="364" t="s">
        <v>249</v>
      </c>
      <c r="F300" s="455"/>
      <c r="G300" s="368">
        <v>12182.7</v>
      </c>
      <c r="H300" s="368">
        <v>7197.9</v>
      </c>
      <c r="I300" s="368">
        <v>7197.9</v>
      </c>
      <c r="J300" s="456"/>
      <c r="K300" s="368">
        <v>2</v>
      </c>
      <c r="L300" s="368">
        <v>2</v>
      </c>
      <c r="M300" s="368">
        <v>2</v>
      </c>
      <c r="N300" s="456"/>
      <c r="O300" s="462" t="s">
        <v>250</v>
      </c>
      <c r="P300" s="47"/>
      <c r="Q300" s="457" t="s">
        <v>251</v>
      </c>
      <c r="R300" s="458"/>
      <c r="S300" s="47">
        <v>13742.300579359398</v>
      </c>
      <c r="T300" s="47">
        <v>8700.784554053887</v>
      </c>
      <c r="U300" s="47">
        <v>8354.231606926023</v>
      </c>
      <c r="V300" s="50">
        <f t="shared" si="4"/>
        <v>30797.31674033931</v>
      </c>
      <c r="Y300"/>
      <c r="Z300"/>
      <c r="AA300"/>
    </row>
    <row r="301" spans="1:27" s="7" customFormat="1" ht="12.75">
      <c r="A301" s="460" t="s">
        <v>185</v>
      </c>
      <c r="B301" s="461" t="s">
        <v>345</v>
      </c>
      <c r="C301" s="364" t="s">
        <v>252</v>
      </c>
      <c r="D301" s="365"/>
      <c r="E301" s="364" t="s">
        <v>252</v>
      </c>
      <c r="F301" s="455"/>
      <c r="G301" s="368">
        <v>402289.46</v>
      </c>
      <c r="H301" s="368">
        <v>236282.34</v>
      </c>
      <c r="I301" s="368">
        <v>236282.34</v>
      </c>
      <c r="J301" s="456"/>
      <c r="K301" s="368">
        <v>26</v>
      </c>
      <c r="L301" s="368">
        <v>26</v>
      </c>
      <c r="M301" s="368">
        <v>26</v>
      </c>
      <c r="N301" s="456"/>
      <c r="O301" s="462" t="s">
        <v>252</v>
      </c>
      <c r="P301" s="47"/>
      <c r="Q301" s="457" t="s">
        <v>251</v>
      </c>
      <c r="R301" s="458"/>
      <c r="S301" s="47">
        <v>453789.60979324614</v>
      </c>
      <c r="T301" s="47">
        <v>285616.87912692723</v>
      </c>
      <c r="U301" s="47">
        <v>274240.73590720084</v>
      </c>
      <c r="V301" s="50">
        <f t="shared" si="4"/>
        <v>1013647.2248273742</v>
      </c>
      <c r="Y301"/>
      <c r="Z301"/>
      <c r="AA301"/>
    </row>
    <row r="302" spans="1:27" s="7" customFormat="1" ht="12.75">
      <c r="A302" s="460" t="s">
        <v>185</v>
      </c>
      <c r="B302" s="461" t="s">
        <v>345</v>
      </c>
      <c r="C302" s="364" t="s">
        <v>253</v>
      </c>
      <c r="D302" s="365"/>
      <c r="E302" s="364" t="s">
        <v>253</v>
      </c>
      <c r="F302" s="455"/>
      <c r="G302" s="368">
        <v>22262.99</v>
      </c>
      <c r="H302" s="368">
        <v>20247.24</v>
      </c>
      <c r="I302" s="368">
        <v>80592.54</v>
      </c>
      <c r="J302" s="456"/>
      <c r="K302" s="368">
        <v>2</v>
      </c>
      <c r="L302" s="368">
        <v>2</v>
      </c>
      <c r="M302" s="368">
        <v>2</v>
      </c>
      <c r="N302" s="456"/>
      <c r="O302" s="462" t="s">
        <v>253</v>
      </c>
      <c r="P302" s="47"/>
      <c r="Q302" s="457" t="s">
        <v>251</v>
      </c>
      <c r="R302" s="458"/>
      <c r="S302" s="47">
        <v>25113.045578999114</v>
      </c>
      <c r="T302" s="47">
        <v>24474.7597291185</v>
      </c>
      <c r="U302" s="47">
        <v>93539.6080732505</v>
      </c>
      <c r="V302" s="50">
        <f t="shared" si="4"/>
        <v>143127.41338136813</v>
      </c>
      <c r="Y302"/>
      <c r="Z302"/>
      <c r="AA302"/>
    </row>
    <row r="303" spans="1:27" s="7" customFormat="1" ht="12.75">
      <c r="A303" s="460" t="s">
        <v>185</v>
      </c>
      <c r="B303" s="461" t="s">
        <v>346</v>
      </c>
      <c r="C303" s="364" t="s">
        <v>249</v>
      </c>
      <c r="D303" s="365"/>
      <c r="E303" s="364" t="s">
        <v>249</v>
      </c>
      <c r="F303" s="455"/>
      <c r="G303" s="368">
        <v>92134.16</v>
      </c>
      <c r="H303" s="368">
        <v>75747.85</v>
      </c>
      <c r="I303" s="368">
        <v>87831.48</v>
      </c>
      <c r="J303" s="456"/>
      <c r="K303" s="368">
        <v>14</v>
      </c>
      <c r="L303" s="368">
        <v>15</v>
      </c>
      <c r="M303" s="368">
        <v>18</v>
      </c>
      <c r="N303" s="456"/>
      <c r="O303" s="462" t="s">
        <v>250</v>
      </c>
      <c r="P303" s="47"/>
      <c r="Q303" s="457" t="s">
        <v>251</v>
      </c>
      <c r="R303" s="458"/>
      <c r="S303" s="47">
        <v>103928.95830536674</v>
      </c>
      <c r="T303" s="47">
        <v>91327.54651596016</v>
      </c>
      <c r="U303" s="47">
        <v>101941.47269329817</v>
      </c>
      <c r="V303" s="50">
        <f t="shared" si="4"/>
        <v>297197.97751462506</v>
      </c>
      <c r="Y303"/>
      <c r="Z303"/>
      <c r="AA303"/>
    </row>
    <row r="304" spans="1:27" s="7" customFormat="1" ht="12.75">
      <c r="A304" s="460" t="s">
        <v>185</v>
      </c>
      <c r="B304" s="461" t="s">
        <v>346</v>
      </c>
      <c r="C304" s="364" t="s">
        <v>252</v>
      </c>
      <c r="D304" s="365"/>
      <c r="E304" s="364" t="s">
        <v>252</v>
      </c>
      <c r="F304" s="455"/>
      <c r="G304" s="368">
        <v>689616.06</v>
      </c>
      <c r="H304" s="368">
        <v>380586</v>
      </c>
      <c r="I304" s="368">
        <v>376211.54</v>
      </c>
      <c r="J304" s="456"/>
      <c r="K304" s="368">
        <v>50</v>
      </c>
      <c r="L304" s="368">
        <v>47</v>
      </c>
      <c r="M304" s="368">
        <v>46</v>
      </c>
      <c r="N304" s="456"/>
      <c r="O304" s="462" t="s">
        <v>252</v>
      </c>
      <c r="P304" s="47"/>
      <c r="Q304" s="457" t="s">
        <v>251</v>
      </c>
      <c r="R304" s="458"/>
      <c r="S304" s="47">
        <v>777899.0848394482</v>
      </c>
      <c r="T304" s="47">
        <v>460050.40224081377</v>
      </c>
      <c r="U304" s="47">
        <v>436649.34749834175</v>
      </c>
      <c r="V304" s="50">
        <f t="shared" si="4"/>
        <v>1674598.8345786037</v>
      </c>
      <c r="Y304"/>
      <c r="Z304"/>
      <c r="AA304"/>
    </row>
    <row r="305" spans="1:27" s="7" customFormat="1" ht="12.75">
      <c r="A305" s="460" t="s">
        <v>185</v>
      </c>
      <c r="B305" s="461" t="s">
        <v>346</v>
      </c>
      <c r="C305" s="364" t="s">
        <v>253</v>
      </c>
      <c r="D305" s="365"/>
      <c r="E305" s="364" t="s">
        <v>253</v>
      </c>
      <c r="F305" s="455"/>
      <c r="G305" s="368">
        <v>99772.28</v>
      </c>
      <c r="H305" s="368">
        <v>56288.6</v>
      </c>
      <c r="I305" s="368">
        <v>56288.6</v>
      </c>
      <c r="J305" s="456"/>
      <c r="K305" s="368">
        <v>4</v>
      </c>
      <c r="L305" s="368">
        <v>4</v>
      </c>
      <c r="M305" s="368">
        <v>4</v>
      </c>
      <c r="N305" s="456"/>
      <c r="O305" s="462" t="s">
        <v>253</v>
      </c>
      <c r="P305" s="47"/>
      <c r="Q305" s="457" t="s">
        <v>251</v>
      </c>
      <c r="R305" s="458"/>
      <c r="S305" s="47">
        <v>112544.89244978601</v>
      </c>
      <c r="T305" s="47">
        <v>68041.37060105277</v>
      </c>
      <c r="U305" s="47">
        <v>65331.277348895674</v>
      </c>
      <c r="V305" s="50">
        <f t="shared" si="4"/>
        <v>245917.54039973445</v>
      </c>
      <c r="Y305"/>
      <c r="Z305"/>
      <c r="AA305"/>
    </row>
    <row r="306" spans="1:27" s="7" customFormat="1" ht="12.75">
      <c r="A306" s="460" t="s">
        <v>185</v>
      </c>
      <c r="B306" s="461" t="s">
        <v>346</v>
      </c>
      <c r="C306" s="364" t="s">
        <v>254</v>
      </c>
      <c r="D306" s="365"/>
      <c r="E306" s="364" t="s">
        <v>254</v>
      </c>
      <c r="F306" s="455"/>
      <c r="G306" s="368">
        <v>85973.15</v>
      </c>
      <c r="H306" s="368">
        <v>49731.93</v>
      </c>
      <c r="I306" s="368">
        <v>49812.56</v>
      </c>
      <c r="J306" s="456"/>
      <c r="K306" s="368">
        <v>6</v>
      </c>
      <c r="L306" s="368">
        <v>6</v>
      </c>
      <c r="M306" s="368">
        <v>6</v>
      </c>
      <c r="N306" s="456"/>
      <c r="O306" s="462" t="s">
        <v>254</v>
      </c>
      <c r="P306" s="47"/>
      <c r="Q306" s="457" t="s">
        <v>251</v>
      </c>
      <c r="R306" s="458"/>
      <c r="S306" s="47">
        <v>96979.23030644705</v>
      </c>
      <c r="T306" s="47">
        <v>60115.701577861495</v>
      </c>
      <c r="U306" s="47">
        <v>57814.87144499076</v>
      </c>
      <c r="V306" s="50">
        <f t="shared" si="4"/>
        <v>214909.80332929932</v>
      </c>
      <c r="Y306"/>
      <c r="Z306"/>
      <c r="AA306"/>
    </row>
    <row r="307" spans="1:27" s="7" customFormat="1" ht="12.75">
      <c r="A307" s="460" t="s">
        <v>185</v>
      </c>
      <c r="B307" s="461" t="s">
        <v>347</v>
      </c>
      <c r="C307" s="364" t="s">
        <v>249</v>
      </c>
      <c r="D307" s="365"/>
      <c r="E307" s="364" t="s">
        <v>249</v>
      </c>
      <c r="F307" s="455"/>
      <c r="G307" s="368">
        <v>135257.36</v>
      </c>
      <c r="H307" s="368">
        <v>98690.8</v>
      </c>
      <c r="I307" s="368">
        <v>97454.69</v>
      </c>
      <c r="J307" s="456"/>
      <c r="K307" s="368">
        <v>22</v>
      </c>
      <c r="L307" s="368">
        <v>22</v>
      </c>
      <c r="M307" s="368">
        <v>22</v>
      </c>
      <c r="N307" s="456"/>
      <c r="O307" s="462" t="s">
        <v>250</v>
      </c>
      <c r="P307" s="47"/>
      <c r="Q307" s="457" t="s">
        <v>251</v>
      </c>
      <c r="R307" s="458"/>
      <c r="S307" s="47">
        <v>152572.68886951354</v>
      </c>
      <c r="T307" s="47">
        <v>119296.93219789404</v>
      </c>
      <c r="U307" s="47">
        <v>113110.636635849</v>
      </c>
      <c r="V307" s="50">
        <f t="shared" si="4"/>
        <v>384980.2577032566</v>
      </c>
      <c r="Y307"/>
      <c r="Z307"/>
      <c r="AA307"/>
    </row>
    <row r="308" spans="1:27" s="7" customFormat="1" ht="12.75">
      <c r="A308" s="460" t="s">
        <v>185</v>
      </c>
      <c r="B308" s="461" t="s">
        <v>347</v>
      </c>
      <c r="C308" s="364" t="s">
        <v>252</v>
      </c>
      <c r="D308" s="365"/>
      <c r="E308" s="364" t="s">
        <v>252</v>
      </c>
      <c r="F308" s="455"/>
      <c r="G308" s="368">
        <v>484609.38</v>
      </c>
      <c r="H308" s="368">
        <v>279050.32</v>
      </c>
      <c r="I308" s="368">
        <v>279229.68</v>
      </c>
      <c r="J308" s="456"/>
      <c r="K308" s="368">
        <v>32</v>
      </c>
      <c r="L308" s="368">
        <v>32</v>
      </c>
      <c r="M308" s="368">
        <v>32</v>
      </c>
      <c r="N308" s="456"/>
      <c r="O308" s="462" t="s">
        <v>252</v>
      </c>
      <c r="P308" s="47"/>
      <c r="Q308" s="457" t="s">
        <v>251</v>
      </c>
      <c r="R308" s="458"/>
      <c r="S308" s="47">
        <v>546647.9321937665</v>
      </c>
      <c r="T308" s="47">
        <v>337314.5937092478</v>
      </c>
      <c r="U308" s="47">
        <v>324087.50027755863</v>
      </c>
      <c r="V308" s="50">
        <f t="shared" si="4"/>
        <v>1208050.0261805728</v>
      </c>
      <c r="Y308"/>
      <c r="Z308"/>
      <c r="AA308"/>
    </row>
    <row r="309" spans="1:27" s="7" customFormat="1" ht="12.75">
      <c r="A309" s="460" t="s">
        <v>185</v>
      </c>
      <c r="B309" s="461" t="s">
        <v>347</v>
      </c>
      <c r="C309" s="364" t="s">
        <v>253</v>
      </c>
      <c r="D309" s="365"/>
      <c r="E309" s="364" t="s">
        <v>253</v>
      </c>
      <c r="F309" s="455"/>
      <c r="G309" s="368">
        <v>69169.18</v>
      </c>
      <c r="H309" s="368">
        <v>43635.99</v>
      </c>
      <c r="I309" s="368">
        <v>43736.36</v>
      </c>
      <c r="J309" s="456"/>
      <c r="K309" s="368">
        <v>4</v>
      </c>
      <c r="L309" s="368">
        <v>4</v>
      </c>
      <c r="M309" s="368">
        <v>4</v>
      </c>
      <c r="N309" s="456"/>
      <c r="O309" s="462" t="s">
        <v>253</v>
      </c>
      <c r="P309" s="47"/>
      <c r="Q309" s="457" t="s">
        <v>251</v>
      </c>
      <c r="R309" s="458"/>
      <c r="S309" s="47">
        <v>78024.05561885414</v>
      </c>
      <c r="T309" s="47">
        <v>52746.96061251892</v>
      </c>
      <c r="U309" s="47">
        <v>50762.53922448146</v>
      </c>
      <c r="V309" s="50">
        <f t="shared" si="4"/>
        <v>181533.5554558545</v>
      </c>
      <c r="Y309"/>
      <c r="Z309"/>
      <c r="AA309"/>
    </row>
    <row r="310" spans="1:27" s="7" customFormat="1" ht="12.75">
      <c r="A310" s="460" t="s">
        <v>185</v>
      </c>
      <c r="B310" s="461" t="s">
        <v>348</v>
      </c>
      <c r="C310" s="364" t="s">
        <v>249</v>
      </c>
      <c r="D310" s="365"/>
      <c r="E310" s="364" t="s">
        <v>249</v>
      </c>
      <c r="F310" s="455"/>
      <c r="G310" s="368">
        <v>28690.59</v>
      </c>
      <c r="H310" s="368">
        <v>22762.93</v>
      </c>
      <c r="I310" s="368">
        <v>22115.93</v>
      </c>
      <c r="J310" s="456"/>
      <c r="K310" s="368">
        <v>6</v>
      </c>
      <c r="L310" s="368">
        <v>6</v>
      </c>
      <c r="M310" s="368">
        <v>6</v>
      </c>
      <c r="N310" s="456"/>
      <c r="O310" s="462" t="s">
        <v>250</v>
      </c>
      <c r="P310" s="47"/>
      <c r="Q310" s="457" t="s">
        <v>251</v>
      </c>
      <c r="R310" s="458"/>
      <c r="S310" s="47">
        <v>32363.491802241122</v>
      </c>
      <c r="T310" s="47">
        <v>27515.712881397336</v>
      </c>
      <c r="U310" s="47">
        <v>25668.820270157055</v>
      </c>
      <c r="V310" s="50">
        <f t="shared" si="4"/>
        <v>85548.02495379551</v>
      </c>
      <c r="Y310"/>
      <c r="Z310"/>
      <c r="AA310"/>
    </row>
    <row r="311" spans="1:27" s="7" customFormat="1" ht="12.75">
      <c r="A311" s="460" t="s">
        <v>185</v>
      </c>
      <c r="B311" s="461" t="s">
        <v>348</v>
      </c>
      <c r="C311" s="364" t="s">
        <v>252</v>
      </c>
      <c r="D311" s="365"/>
      <c r="E311" s="364" t="s">
        <v>252</v>
      </c>
      <c r="F311" s="455"/>
      <c r="G311" s="368">
        <v>122628.13</v>
      </c>
      <c r="H311" s="368">
        <v>69416.08</v>
      </c>
      <c r="I311" s="368">
        <v>69416.08</v>
      </c>
      <c r="J311" s="456"/>
      <c r="K311" s="368">
        <v>6</v>
      </c>
      <c r="L311" s="368">
        <v>6</v>
      </c>
      <c r="M311" s="368">
        <v>6</v>
      </c>
      <c r="N311" s="456"/>
      <c r="O311" s="462" t="s">
        <v>252</v>
      </c>
      <c r="P311" s="47"/>
      <c r="Q311" s="457" t="s">
        <v>251</v>
      </c>
      <c r="R311" s="458"/>
      <c r="S311" s="47">
        <v>138326.69457055986</v>
      </c>
      <c r="T311" s="47">
        <v>83909.80100681714</v>
      </c>
      <c r="U311" s="47">
        <v>80567.666897971</v>
      </c>
      <c r="V311" s="50">
        <f t="shared" si="4"/>
        <v>302804.162475348</v>
      </c>
      <c r="Y311"/>
      <c r="Z311"/>
      <c r="AA311"/>
    </row>
    <row r="312" spans="1:27" s="7" customFormat="1" ht="12.75">
      <c r="A312" s="460" t="s">
        <v>185</v>
      </c>
      <c r="B312" s="461" t="s">
        <v>348</v>
      </c>
      <c r="C312" s="364" t="s">
        <v>253</v>
      </c>
      <c r="D312" s="365"/>
      <c r="E312" s="364" t="s">
        <v>253</v>
      </c>
      <c r="F312" s="455"/>
      <c r="G312" s="368">
        <v>55407.53</v>
      </c>
      <c r="H312" s="368">
        <v>31211.74</v>
      </c>
      <c r="I312" s="368">
        <v>31211.74</v>
      </c>
      <c r="J312" s="456"/>
      <c r="K312" s="368">
        <v>2</v>
      </c>
      <c r="L312" s="368">
        <v>2</v>
      </c>
      <c r="M312" s="368">
        <v>2</v>
      </c>
      <c r="N312" s="456"/>
      <c r="O312" s="462" t="s">
        <v>253</v>
      </c>
      <c r="P312" s="47"/>
      <c r="Q312" s="457" t="s">
        <v>251</v>
      </c>
      <c r="R312" s="458"/>
      <c r="S312" s="47">
        <v>62500.67157689783</v>
      </c>
      <c r="T312" s="47">
        <v>37728.591019206426</v>
      </c>
      <c r="U312" s="47">
        <v>36225.858210749975</v>
      </c>
      <c r="V312" s="50">
        <f t="shared" si="4"/>
        <v>136455.12080685425</v>
      </c>
      <c r="Y312"/>
      <c r="Z312"/>
      <c r="AA312"/>
    </row>
    <row r="313" spans="1:27" s="7" customFormat="1" ht="12.75">
      <c r="A313" s="460" t="s">
        <v>185</v>
      </c>
      <c r="B313" s="461" t="s">
        <v>349</v>
      </c>
      <c r="C313" s="364" t="s">
        <v>249</v>
      </c>
      <c r="D313" s="365"/>
      <c r="E313" s="364" t="s">
        <v>249</v>
      </c>
      <c r="F313" s="455"/>
      <c r="G313" s="368">
        <v>22506.58</v>
      </c>
      <c r="H313" s="368">
        <v>13608.34</v>
      </c>
      <c r="I313" s="368">
        <v>13608.34</v>
      </c>
      <c r="J313" s="456"/>
      <c r="K313" s="368">
        <v>2</v>
      </c>
      <c r="L313" s="368">
        <v>2</v>
      </c>
      <c r="M313" s="368">
        <v>2</v>
      </c>
      <c r="N313" s="456"/>
      <c r="O313" s="462" t="s">
        <v>250</v>
      </c>
      <c r="P313" s="47"/>
      <c r="Q313" s="457" t="s">
        <v>251</v>
      </c>
      <c r="R313" s="458"/>
      <c r="S313" s="47">
        <v>25387.81939745694</v>
      </c>
      <c r="T313" s="47">
        <v>16449.6915042323</v>
      </c>
      <c r="U313" s="47">
        <v>15794.498971338264</v>
      </c>
      <c r="V313" s="50">
        <f t="shared" si="4"/>
        <v>57632.009873027506</v>
      </c>
      <c r="Y313"/>
      <c r="Z313"/>
      <c r="AA313"/>
    </row>
    <row r="314" spans="1:27" s="7" customFormat="1" ht="12.75">
      <c r="A314" s="460" t="s">
        <v>185</v>
      </c>
      <c r="B314" s="461" t="s">
        <v>349</v>
      </c>
      <c r="C314" s="364" t="s">
        <v>253</v>
      </c>
      <c r="D314" s="365"/>
      <c r="E314" s="364" t="s">
        <v>253</v>
      </c>
      <c r="F314" s="455"/>
      <c r="G314" s="368">
        <v>11238.35</v>
      </c>
      <c r="H314" s="368">
        <v>6251.14</v>
      </c>
      <c r="I314" s="368">
        <v>6251.14</v>
      </c>
      <c r="J314" s="456"/>
      <c r="K314" s="368">
        <v>2</v>
      </c>
      <c r="L314" s="368">
        <v>2</v>
      </c>
      <c r="M314" s="368">
        <v>2</v>
      </c>
      <c r="N314" s="456"/>
      <c r="O314" s="462" t="s">
        <v>253</v>
      </c>
      <c r="P314" s="47"/>
      <c r="Q314" s="457" t="s">
        <v>251</v>
      </c>
      <c r="R314" s="458"/>
      <c r="S314" s="47">
        <v>12677.057115093017</v>
      </c>
      <c r="T314" s="47">
        <v>7556.345928288589</v>
      </c>
      <c r="U314" s="47">
        <v>7255.3760634795635</v>
      </c>
      <c r="V314" s="50">
        <f t="shared" si="4"/>
        <v>27488.77910686117</v>
      </c>
      <c r="Y314"/>
      <c r="Z314"/>
      <c r="AA314"/>
    </row>
    <row r="315" spans="1:27" s="7" customFormat="1" ht="12.75">
      <c r="A315" s="460" t="s">
        <v>185</v>
      </c>
      <c r="B315" s="461" t="s">
        <v>349</v>
      </c>
      <c r="C315" s="364" t="s">
        <v>255</v>
      </c>
      <c r="D315" s="365"/>
      <c r="E315" s="364" t="s">
        <v>255</v>
      </c>
      <c r="F315" s="455"/>
      <c r="G315" s="368">
        <v>122921.63</v>
      </c>
      <c r="H315" s="368">
        <v>69183.2</v>
      </c>
      <c r="I315" s="368">
        <v>69183.2</v>
      </c>
      <c r="J315" s="456"/>
      <c r="K315" s="368">
        <v>4</v>
      </c>
      <c r="L315" s="368">
        <v>4</v>
      </c>
      <c r="M315" s="368">
        <v>4</v>
      </c>
      <c r="N315" s="456"/>
      <c r="O315" s="462" t="s">
        <v>252</v>
      </c>
      <c r="P315" s="47"/>
      <c r="Q315" s="457" t="s">
        <v>251</v>
      </c>
      <c r="R315" s="458"/>
      <c r="S315" s="47">
        <v>138657.76774974362</v>
      </c>
      <c r="T315" s="47">
        <v>83628.29685880894</v>
      </c>
      <c r="U315" s="47">
        <v>80297.37508277198</v>
      </c>
      <c r="V315" s="50">
        <f t="shared" si="4"/>
        <v>302583.43969132454</v>
      </c>
      <c r="Y315"/>
      <c r="Z315"/>
      <c r="AA315"/>
    </row>
    <row r="316" spans="1:27" s="7" customFormat="1" ht="12.75">
      <c r="A316" s="460" t="s">
        <v>185</v>
      </c>
      <c r="B316" s="461" t="s">
        <v>350</v>
      </c>
      <c r="C316" s="364" t="s">
        <v>249</v>
      </c>
      <c r="D316" s="365"/>
      <c r="E316" s="364" t="s">
        <v>249</v>
      </c>
      <c r="F316" s="455"/>
      <c r="G316" s="368">
        <v>26699.04</v>
      </c>
      <c r="H316" s="368">
        <v>16207.1</v>
      </c>
      <c r="I316" s="368">
        <v>16207.1</v>
      </c>
      <c r="J316" s="456"/>
      <c r="K316" s="368">
        <v>4</v>
      </c>
      <c r="L316" s="368">
        <v>4</v>
      </c>
      <c r="M316" s="368">
        <v>4</v>
      </c>
      <c r="N316" s="456"/>
      <c r="O316" s="462" t="s">
        <v>250</v>
      </c>
      <c r="P316" s="47"/>
      <c r="Q316" s="457" t="s">
        <v>251</v>
      </c>
      <c r="R316" s="458"/>
      <c r="S316" s="47">
        <v>30116.98825878826</v>
      </c>
      <c r="T316" s="47">
        <v>19591.059245892106</v>
      </c>
      <c r="U316" s="47">
        <v>18810.74578371619</v>
      </c>
      <c r="V316" s="50">
        <f t="shared" si="4"/>
        <v>68518.79328839655</v>
      </c>
      <c r="Y316"/>
      <c r="Z316"/>
      <c r="AA316"/>
    </row>
    <row r="317" spans="1:27" s="7" customFormat="1" ht="12.75">
      <c r="A317" s="460" t="s">
        <v>185</v>
      </c>
      <c r="B317" s="461" t="s">
        <v>350</v>
      </c>
      <c r="C317" s="364" t="s">
        <v>252</v>
      </c>
      <c r="D317" s="365"/>
      <c r="E317" s="364" t="s">
        <v>252</v>
      </c>
      <c r="F317" s="455"/>
      <c r="G317" s="368">
        <v>58312.73</v>
      </c>
      <c r="H317" s="368">
        <v>32864.58</v>
      </c>
      <c r="I317" s="368">
        <v>45410.8</v>
      </c>
      <c r="J317" s="456"/>
      <c r="K317" s="368">
        <v>2</v>
      </c>
      <c r="L317" s="368">
        <v>2</v>
      </c>
      <c r="M317" s="368">
        <v>4</v>
      </c>
      <c r="N317" s="456"/>
      <c r="O317" s="462" t="s">
        <v>252</v>
      </c>
      <c r="P317" s="47"/>
      <c r="Q317" s="457" t="s">
        <v>251</v>
      </c>
      <c r="R317" s="458"/>
      <c r="S317" s="47">
        <v>65777.78844287622</v>
      </c>
      <c r="T317" s="47">
        <v>39726.53552278697</v>
      </c>
      <c r="U317" s="47">
        <v>52705.97544503206</v>
      </c>
      <c r="V317" s="50">
        <f t="shared" si="4"/>
        <v>158210.29941069527</v>
      </c>
      <c r="Y317"/>
      <c r="Z317"/>
      <c r="AA317"/>
    </row>
    <row r="318" spans="1:27" s="7" customFormat="1" ht="12.75">
      <c r="A318" s="460" t="s">
        <v>185</v>
      </c>
      <c r="B318" s="461" t="s">
        <v>350</v>
      </c>
      <c r="C318" s="364" t="s">
        <v>253</v>
      </c>
      <c r="D318" s="365"/>
      <c r="E318" s="364" t="s">
        <v>253</v>
      </c>
      <c r="F318" s="455"/>
      <c r="G318" s="368">
        <v>159839.68</v>
      </c>
      <c r="H318" s="368">
        <v>90021.32</v>
      </c>
      <c r="I318" s="368">
        <v>90021.32</v>
      </c>
      <c r="J318" s="456"/>
      <c r="K318" s="368">
        <v>4</v>
      </c>
      <c r="L318" s="368">
        <v>4</v>
      </c>
      <c r="M318" s="368">
        <v>4</v>
      </c>
      <c r="N318" s="456"/>
      <c r="O318" s="462" t="s">
        <v>253</v>
      </c>
      <c r="P318" s="47"/>
      <c r="Q318" s="457" t="s">
        <v>251</v>
      </c>
      <c r="R318" s="458"/>
      <c r="S318" s="47">
        <v>180301.97961606382</v>
      </c>
      <c r="T318" s="47">
        <v>108817.3092973704</v>
      </c>
      <c r="U318" s="47">
        <v>104483.10713419216</v>
      </c>
      <c r="V318" s="50">
        <f t="shared" si="4"/>
        <v>393602.3960476264</v>
      </c>
      <c r="Y318"/>
      <c r="Z318"/>
      <c r="AA318"/>
    </row>
    <row r="319" spans="1:27" s="7" customFormat="1" ht="12.75">
      <c r="A319" s="460" t="s">
        <v>185</v>
      </c>
      <c r="B319" s="461" t="s">
        <v>351</v>
      </c>
      <c r="C319" s="364" t="s">
        <v>249</v>
      </c>
      <c r="D319" s="365"/>
      <c r="E319" s="364" t="s">
        <v>249</v>
      </c>
      <c r="F319" s="455"/>
      <c r="G319" s="368">
        <v>33934.04</v>
      </c>
      <c r="H319" s="368">
        <v>26205.94</v>
      </c>
      <c r="I319" s="368">
        <v>25337.44</v>
      </c>
      <c r="J319" s="456"/>
      <c r="K319" s="368">
        <v>6</v>
      </c>
      <c r="L319" s="368">
        <v>6</v>
      </c>
      <c r="M319" s="368">
        <v>6</v>
      </c>
      <c r="N319" s="456"/>
      <c r="O319" s="462" t="s">
        <v>250</v>
      </c>
      <c r="P319" s="47"/>
      <c r="Q319" s="457" t="s">
        <v>251</v>
      </c>
      <c r="R319" s="458"/>
      <c r="S319" s="47">
        <v>38278.195929638336</v>
      </c>
      <c r="T319" s="47">
        <v>31677.605687278647</v>
      </c>
      <c r="U319" s="47">
        <v>29407.860915904876</v>
      </c>
      <c r="V319" s="50">
        <f t="shared" si="4"/>
        <v>99363.66253282187</v>
      </c>
      <c r="Y319"/>
      <c r="Z319"/>
      <c r="AA319"/>
    </row>
    <row r="320" spans="1:27" s="7" customFormat="1" ht="12.75">
      <c r="A320" s="460" t="s">
        <v>185</v>
      </c>
      <c r="B320" s="461" t="s">
        <v>351</v>
      </c>
      <c r="C320" s="364" t="s">
        <v>252</v>
      </c>
      <c r="D320" s="365"/>
      <c r="E320" s="364" t="s">
        <v>252</v>
      </c>
      <c r="F320" s="455"/>
      <c r="G320" s="368">
        <v>60169.83</v>
      </c>
      <c r="H320" s="368">
        <v>44628.95</v>
      </c>
      <c r="I320" s="368">
        <v>55165.08</v>
      </c>
      <c r="J320" s="456"/>
      <c r="K320" s="368">
        <v>6</v>
      </c>
      <c r="L320" s="368">
        <v>6</v>
      </c>
      <c r="M320" s="368">
        <v>6</v>
      </c>
      <c r="N320" s="456"/>
      <c r="O320" s="462" t="s">
        <v>252</v>
      </c>
      <c r="P320" s="47"/>
      <c r="Q320" s="457" t="s">
        <v>251</v>
      </c>
      <c r="R320" s="458"/>
      <c r="S320" s="47">
        <v>67872.63001378647</v>
      </c>
      <c r="T320" s="47">
        <v>53947.24556101687</v>
      </c>
      <c r="U320" s="47">
        <v>64027.26558226742</v>
      </c>
      <c r="V320" s="50">
        <f t="shared" si="4"/>
        <v>185847.14115707076</v>
      </c>
      <c r="Y320"/>
      <c r="Z320"/>
      <c r="AA320"/>
    </row>
    <row r="321" spans="1:27" s="7" customFormat="1" ht="12.75">
      <c r="A321" s="460" t="s">
        <v>185</v>
      </c>
      <c r="B321" s="461" t="s">
        <v>351</v>
      </c>
      <c r="C321" s="364" t="s">
        <v>253</v>
      </c>
      <c r="D321" s="365"/>
      <c r="E321" s="364" t="s">
        <v>253</v>
      </c>
      <c r="F321" s="455"/>
      <c r="G321" s="368">
        <v>71290.71</v>
      </c>
      <c r="H321" s="368">
        <v>40083.36</v>
      </c>
      <c r="I321" s="368">
        <v>40083.36</v>
      </c>
      <c r="J321" s="456"/>
      <c r="K321" s="368">
        <v>2</v>
      </c>
      <c r="L321" s="368">
        <v>2</v>
      </c>
      <c r="M321" s="368">
        <v>2</v>
      </c>
      <c r="N321" s="456"/>
      <c r="O321" s="462" t="s">
        <v>253</v>
      </c>
      <c r="P321" s="47"/>
      <c r="Q321" s="457" t="s">
        <v>251</v>
      </c>
      <c r="R321" s="458"/>
      <c r="S321" s="47">
        <v>80417.17889597075</v>
      </c>
      <c r="T321" s="47">
        <v>48452.559713608345</v>
      </c>
      <c r="U321" s="47">
        <v>46522.690371329736</v>
      </c>
      <c r="V321" s="50">
        <f t="shared" si="4"/>
        <v>175392.42898090882</v>
      </c>
      <c r="Y321"/>
      <c r="Z321"/>
      <c r="AA321"/>
    </row>
    <row r="322" spans="1:27" s="7" customFormat="1" ht="12.75">
      <c r="A322" s="460" t="s">
        <v>185</v>
      </c>
      <c r="B322" s="461" t="s">
        <v>352</v>
      </c>
      <c r="C322" s="364" t="s">
        <v>249</v>
      </c>
      <c r="D322" s="365"/>
      <c r="E322" s="364" t="s">
        <v>249</v>
      </c>
      <c r="F322" s="455"/>
      <c r="G322" s="368">
        <v>69321.06</v>
      </c>
      <c r="H322" s="368">
        <v>51393.16</v>
      </c>
      <c r="I322" s="368">
        <v>51393.16</v>
      </c>
      <c r="J322" s="456"/>
      <c r="K322" s="368">
        <v>10</v>
      </c>
      <c r="L322" s="368">
        <v>10</v>
      </c>
      <c r="M322" s="368">
        <v>10</v>
      </c>
      <c r="N322" s="456"/>
      <c r="O322" s="462" t="s">
        <v>250</v>
      </c>
      <c r="P322" s="47"/>
      <c r="Q322" s="457" t="s">
        <v>251</v>
      </c>
      <c r="R322" s="458"/>
      <c r="S322" s="47">
        <v>78195.37893897145</v>
      </c>
      <c r="T322" s="47">
        <v>62123.78787035388</v>
      </c>
      <c r="U322" s="47">
        <v>59649.39241331587</v>
      </c>
      <c r="V322" s="50">
        <f t="shared" si="4"/>
        <v>199968.55922264123</v>
      </c>
      <c r="Y322"/>
      <c r="Z322"/>
      <c r="AA322"/>
    </row>
    <row r="323" spans="1:27" s="7" customFormat="1" ht="12.75">
      <c r="A323" s="460" t="s">
        <v>185</v>
      </c>
      <c r="B323" s="461" t="s">
        <v>352</v>
      </c>
      <c r="C323" s="364" t="s">
        <v>252</v>
      </c>
      <c r="D323" s="365"/>
      <c r="E323" s="364" t="s">
        <v>252</v>
      </c>
      <c r="F323" s="455"/>
      <c r="G323" s="368">
        <v>160613.01</v>
      </c>
      <c r="H323" s="368">
        <v>100983.78</v>
      </c>
      <c r="I323" s="368">
        <v>100983.78</v>
      </c>
      <c r="J323" s="456"/>
      <c r="K323" s="368">
        <v>10</v>
      </c>
      <c r="L323" s="368">
        <v>10</v>
      </c>
      <c r="M323" s="368">
        <v>10</v>
      </c>
      <c r="N323" s="456"/>
      <c r="O323" s="462" t="s">
        <v>252</v>
      </c>
      <c r="P323" s="47"/>
      <c r="Q323" s="457" t="s">
        <v>251</v>
      </c>
      <c r="R323" s="458"/>
      <c r="S323" s="47">
        <v>181174.30950246306</v>
      </c>
      <c r="T323" s="47">
        <v>122068.67464593507</v>
      </c>
      <c r="U323" s="47">
        <v>117206.66953734617</v>
      </c>
      <c r="V323" s="50">
        <f t="shared" si="4"/>
        <v>420449.6536857443</v>
      </c>
      <c r="Y323"/>
      <c r="Z323"/>
      <c r="AA323"/>
    </row>
    <row r="324" spans="1:27" s="7" customFormat="1" ht="12.75">
      <c r="A324" s="460" t="s">
        <v>185</v>
      </c>
      <c r="B324" s="461" t="s">
        <v>352</v>
      </c>
      <c r="C324" s="364" t="s">
        <v>253</v>
      </c>
      <c r="D324" s="365"/>
      <c r="E324" s="364" t="s">
        <v>253</v>
      </c>
      <c r="F324" s="455"/>
      <c r="G324" s="368">
        <v>17673.53</v>
      </c>
      <c r="H324" s="368">
        <v>16404.9</v>
      </c>
      <c r="I324" s="368">
        <v>16404.9</v>
      </c>
      <c r="J324" s="456"/>
      <c r="K324" s="368">
        <v>2</v>
      </c>
      <c r="L324" s="368">
        <v>2</v>
      </c>
      <c r="M324" s="368">
        <v>2</v>
      </c>
      <c r="N324" s="456"/>
      <c r="O324" s="462" t="s">
        <v>253</v>
      </c>
      <c r="P324" s="47"/>
      <c r="Q324" s="457" t="s">
        <v>251</v>
      </c>
      <c r="R324" s="458"/>
      <c r="S324" s="47">
        <v>19936.053712093842</v>
      </c>
      <c r="T324" s="47">
        <v>19830.158870059135</v>
      </c>
      <c r="U324" s="47">
        <v>19040.3220506621</v>
      </c>
      <c r="V324" s="50">
        <f t="shared" si="4"/>
        <v>58806.53463281508</v>
      </c>
      <c r="Y324"/>
      <c r="Z324"/>
      <c r="AA324"/>
    </row>
    <row r="325" spans="1:27" s="7" customFormat="1" ht="12.75">
      <c r="A325" s="460" t="s">
        <v>185</v>
      </c>
      <c r="B325" s="461" t="s">
        <v>353</v>
      </c>
      <c r="C325" s="364" t="s">
        <v>252</v>
      </c>
      <c r="D325" s="365"/>
      <c r="E325" s="364" t="s">
        <v>252</v>
      </c>
      <c r="F325" s="455"/>
      <c r="G325" s="368">
        <v>16862.69</v>
      </c>
      <c r="H325" s="368">
        <v>9860.68</v>
      </c>
      <c r="I325" s="368">
        <v>9860.68</v>
      </c>
      <c r="J325" s="456"/>
      <c r="K325" s="368">
        <v>2</v>
      </c>
      <c r="L325" s="368">
        <v>2</v>
      </c>
      <c r="M325" s="368">
        <v>2</v>
      </c>
      <c r="N325" s="456"/>
      <c r="O325" s="462" t="s">
        <v>252</v>
      </c>
      <c r="P325" s="47"/>
      <c r="Q325" s="457" t="s">
        <v>251</v>
      </c>
      <c r="R325" s="458"/>
      <c r="S325" s="47">
        <v>19021.41188378257</v>
      </c>
      <c r="T325" s="47">
        <v>11919.539342928923</v>
      </c>
      <c r="U325" s="47">
        <v>11444.783134217383</v>
      </c>
      <c r="V325" s="50">
        <f t="shared" si="4"/>
        <v>42385.73436092887</v>
      </c>
      <c r="Y325"/>
      <c r="Z325"/>
      <c r="AA325"/>
    </row>
    <row r="326" spans="1:27" s="7" customFormat="1" ht="12.75">
      <c r="A326" s="460" t="s">
        <v>185</v>
      </c>
      <c r="B326" s="461" t="s">
        <v>353</v>
      </c>
      <c r="C326" s="364" t="s">
        <v>253</v>
      </c>
      <c r="D326" s="365"/>
      <c r="E326" s="364" t="s">
        <v>253</v>
      </c>
      <c r="F326" s="455"/>
      <c r="G326" s="368">
        <v>18954.44</v>
      </c>
      <c r="H326" s="368">
        <v>18026.76</v>
      </c>
      <c r="I326" s="368">
        <v>18026.76</v>
      </c>
      <c r="J326" s="456"/>
      <c r="K326" s="368">
        <v>2</v>
      </c>
      <c r="L326" s="368">
        <v>2</v>
      </c>
      <c r="M326" s="368">
        <v>2</v>
      </c>
      <c r="N326" s="456"/>
      <c r="O326" s="462" t="s">
        <v>253</v>
      </c>
      <c r="P326" s="47"/>
      <c r="Q326" s="457" t="s">
        <v>251</v>
      </c>
      <c r="R326" s="458"/>
      <c r="S326" s="47">
        <v>21380.942795392886</v>
      </c>
      <c r="T326" s="47">
        <v>21790.654908742337</v>
      </c>
      <c r="U326" s="47">
        <v>20922.731374771774</v>
      </c>
      <c r="V326" s="50">
        <f t="shared" si="4"/>
        <v>64094.329078907</v>
      </c>
      <c r="Y326"/>
      <c r="Z326"/>
      <c r="AA326"/>
    </row>
    <row r="327" spans="1:27" s="7" customFormat="1" ht="12.75">
      <c r="A327" s="460" t="s">
        <v>185</v>
      </c>
      <c r="B327" s="461" t="s">
        <v>354</v>
      </c>
      <c r="C327" s="364" t="s">
        <v>253</v>
      </c>
      <c r="D327" s="365"/>
      <c r="E327" s="364" t="s">
        <v>253</v>
      </c>
      <c r="F327" s="455"/>
      <c r="G327" s="368">
        <v>57205.79</v>
      </c>
      <c r="H327" s="368">
        <v>32248.86</v>
      </c>
      <c r="I327" s="368">
        <v>32442.76</v>
      </c>
      <c r="J327" s="456"/>
      <c r="K327" s="368">
        <v>2</v>
      </c>
      <c r="L327" s="368">
        <v>2</v>
      </c>
      <c r="M327" s="368">
        <v>2</v>
      </c>
      <c r="N327" s="456"/>
      <c r="O327" s="462" t="s">
        <v>253</v>
      </c>
      <c r="P327" s="47"/>
      <c r="Q327" s="457" t="s">
        <v>251</v>
      </c>
      <c r="R327" s="458"/>
      <c r="S327" s="47">
        <v>64529.14058950085</v>
      </c>
      <c r="T327" s="47">
        <v>38982.256348913754</v>
      </c>
      <c r="U327" s="47">
        <v>37654.63968767492</v>
      </c>
      <c r="V327" s="50">
        <f t="shared" si="4"/>
        <v>141166.03662608954</v>
      </c>
      <c r="Y327"/>
      <c r="Z327"/>
      <c r="AA327"/>
    </row>
    <row r="328" spans="1:27" s="7" customFormat="1" ht="12.75">
      <c r="A328" s="460" t="s">
        <v>185</v>
      </c>
      <c r="B328" s="461" t="s">
        <v>355</v>
      </c>
      <c r="C328" s="364" t="s">
        <v>252</v>
      </c>
      <c r="D328" s="365"/>
      <c r="E328" s="364" t="s">
        <v>252</v>
      </c>
      <c r="F328" s="455"/>
      <c r="G328" s="368">
        <v>18748.8</v>
      </c>
      <c r="H328" s="368">
        <v>10845.78</v>
      </c>
      <c r="I328" s="368">
        <v>10845.78</v>
      </c>
      <c r="J328" s="456"/>
      <c r="K328" s="368">
        <v>2</v>
      </c>
      <c r="L328" s="368">
        <v>2</v>
      </c>
      <c r="M328" s="368">
        <v>2</v>
      </c>
      <c r="N328" s="456"/>
      <c r="O328" s="462" t="s">
        <v>252</v>
      </c>
      <c r="P328" s="47"/>
      <c r="Q328" s="457" t="s">
        <v>251</v>
      </c>
      <c r="R328" s="458"/>
      <c r="S328" s="47">
        <v>21148.977246611463</v>
      </c>
      <c r="T328" s="47">
        <v>13110.323163793131</v>
      </c>
      <c r="U328" s="47">
        <v>12588.137939922217</v>
      </c>
      <c r="V328" s="50">
        <f t="shared" si="4"/>
        <v>46847.43835032682</v>
      </c>
      <c r="Y328"/>
      <c r="Z328"/>
      <c r="AA328"/>
    </row>
    <row r="329" spans="1:27" s="7" customFormat="1" ht="12.75">
      <c r="A329" s="460" t="s">
        <v>185</v>
      </c>
      <c r="B329" s="461" t="s">
        <v>355</v>
      </c>
      <c r="C329" s="364" t="s">
        <v>253</v>
      </c>
      <c r="D329" s="365"/>
      <c r="E329" s="364" t="s">
        <v>253</v>
      </c>
      <c r="F329" s="455"/>
      <c r="G329" s="368">
        <v>108224.49</v>
      </c>
      <c r="H329" s="368">
        <v>64109.94</v>
      </c>
      <c r="I329" s="368">
        <v>64109.94</v>
      </c>
      <c r="J329" s="456"/>
      <c r="K329" s="368">
        <v>4</v>
      </c>
      <c r="L329" s="368">
        <v>4</v>
      </c>
      <c r="M329" s="368">
        <v>4</v>
      </c>
      <c r="N329" s="456"/>
      <c r="O329" s="462" t="s">
        <v>253</v>
      </c>
      <c r="P329" s="47"/>
      <c r="Q329" s="457" t="s">
        <v>251</v>
      </c>
      <c r="R329" s="458"/>
      <c r="S329" s="47">
        <v>122079.13447986697</v>
      </c>
      <c r="T329" s="47">
        <v>77495.76622533261</v>
      </c>
      <c r="U329" s="47">
        <v>74409.10363663443</v>
      </c>
      <c r="V329" s="50">
        <f t="shared" si="4"/>
        <v>273984.004341834</v>
      </c>
      <c r="Y329"/>
      <c r="Z329"/>
      <c r="AA329"/>
    </row>
    <row r="330" spans="1:27" s="7" customFormat="1" ht="12.75">
      <c r="A330" s="460" t="s">
        <v>185</v>
      </c>
      <c r="B330" s="461" t="s">
        <v>356</v>
      </c>
      <c r="C330" s="364" t="s">
        <v>249</v>
      </c>
      <c r="D330" s="365"/>
      <c r="E330" s="364" t="s">
        <v>249</v>
      </c>
      <c r="F330" s="455"/>
      <c r="G330" s="368">
        <v>85100.71</v>
      </c>
      <c r="H330" s="368">
        <v>87225.02</v>
      </c>
      <c r="I330" s="368">
        <v>85271.9</v>
      </c>
      <c r="J330" s="456"/>
      <c r="K330" s="368">
        <v>16</v>
      </c>
      <c r="L330" s="368">
        <v>16</v>
      </c>
      <c r="M330" s="368">
        <v>16</v>
      </c>
      <c r="N330" s="456"/>
      <c r="O330" s="462" t="s">
        <v>250</v>
      </c>
      <c r="P330" s="47"/>
      <c r="Q330" s="457" t="s">
        <v>310</v>
      </c>
      <c r="R330" s="458"/>
      <c r="S330" s="47">
        <v>95995.10259112481</v>
      </c>
      <c r="T330" s="47">
        <v>105437.1562182083</v>
      </c>
      <c r="U330" s="47">
        <v>98970.70008789164</v>
      </c>
      <c r="V330" s="50">
        <f t="shared" si="4"/>
        <v>300402.95889722474</v>
      </c>
      <c r="Y330"/>
      <c r="Z330"/>
      <c r="AA330"/>
    </row>
    <row r="331" spans="1:27" s="7" customFormat="1" ht="12.75">
      <c r="A331" s="460" t="s">
        <v>185</v>
      </c>
      <c r="B331" s="461" t="s">
        <v>356</v>
      </c>
      <c r="C331" s="364" t="s">
        <v>252</v>
      </c>
      <c r="D331" s="365"/>
      <c r="E331" s="364" t="s">
        <v>252</v>
      </c>
      <c r="F331" s="455"/>
      <c r="G331" s="368">
        <v>61340.1</v>
      </c>
      <c r="H331" s="368">
        <v>34507.62</v>
      </c>
      <c r="I331" s="368">
        <v>34507.62</v>
      </c>
      <c r="J331" s="456"/>
      <c r="K331" s="368">
        <v>2</v>
      </c>
      <c r="L331" s="368">
        <v>2</v>
      </c>
      <c r="M331" s="368">
        <v>2</v>
      </c>
      <c r="N331" s="456"/>
      <c r="O331" s="462" t="s">
        <v>252</v>
      </c>
      <c r="P331" s="47"/>
      <c r="Q331" s="457" t="s">
        <v>310</v>
      </c>
      <c r="R331" s="458"/>
      <c r="S331" s="47">
        <v>69192.71522470088</v>
      </c>
      <c r="T331" s="47">
        <v>41712.633836696965</v>
      </c>
      <c r="U331" s="47">
        <v>40051.216283053756</v>
      </c>
      <c r="V331" s="50">
        <f t="shared" si="4"/>
        <v>150956.56534445158</v>
      </c>
      <c r="Y331"/>
      <c r="Z331"/>
      <c r="AA331"/>
    </row>
    <row r="332" spans="1:27" s="7" customFormat="1" ht="12.75">
      <c r="A332" s="460" t="s">
        <v>185</v>
      </c>
      <c r="B332" s="461" t="s">
        <v>356</v>
      </c>
      <c r="C332" s="364" t="s">
        <v>253</v>
      </c>
      <c r="D332" s="365"/>
      <c r="E332" s="364" t="s">
        <v>253</v>
      </c>
      <c r="F332" s="455"/>
      <c r="G332" s="368">
        <v>60426.46</v>
      </c>
      <c r="H332" s="368">
        <v>34160.04</v>
      </c>
      <c r="I332" s="368">
        <v>34160.04</v>
      </c>
      <c r="J332" s="456"/>
      <c r="K332" s="368">
        <v>2</v>
      </c>
      <c r="L332" s="368">
        <v>2</v>
      </c>
      <c r="M332" s="368">
        <v>2</v>
      </c>
      <c r="N332" s="456"/>
      <c r="O332" s="462" t="s">
        <v>253</v>
      </c>
      <c r="P332" s="47"/>
      <c r="Q332" s="457" t="s">
        <v>310</v>
      </c>
      <c r="R332" s="458"/>
      <c r="S332" s="47">
        <v>68162.11318235182</v>
      </c>
      <c r="T332" s="47">
        <v>41292.48091774865</v>
      </c>
      <c r="U332" s="47">
        <v>39647.79808858935</v>
      </c>
      <c r="V332" s="50">
        <f t="shared" si="4"/>
        <v>149102.39218868985</v>
      </c>
      <c r="Y332"/>
      <c r="Z332"/>
      <c r="AA332"/>
    </row>
    <row r="333" spans="1:27" s="7" customFormat="1" ht="22.5">
      <c r="A333" s="460" t="s">
        <v>185</v>
      </c>
      <c r="B333" s="461" t="s">
        <v>357</v>
      </c>
      <c r="C333" s="364" t="s">
        <v>249</v>
      </c>
      <c r="D333" s="365"/>
      <c r="E333" s="364" t="s">
        <v>249</v>
      </c>
      <c r="F333" s="455"/>
      <c r="G333" s="368">
        <v>101123.31</v>
      </c>
      <c r="H333" s="368">
        <v>91444.96</v>
      </c>
      <c r="I333" s="368">
        <v>89044.09</v>
      </c>
      <c r="J333" s="456"/>
      <c r="K333" s="368">
        <v>18</v>
      </c>
      <c r="L333" s="368">
        <v>18</v>
      </c>
      <c r="M333" s="368">
        <v>18</v>
      </c>
      <c r="N333" s="456"/>
      <c r="O333" s="462" t="s">
        <v>250</v>
      </c>
      <c r="P333" s="47"/>
      <c r="Q333" s="457" t="s">
        <v>408</v>
      </c>
      <c r="R333" s="458"/>
      <c r="S333" s="47">
        <v>114068.87813044235</v>
      </c>
      <c r="T333" s="47">
        <v>110538.19801804356</v>
      </c>
      <c r="U333" s="47">
        <v>103348.88663192952</v>
      </c>
      <c r="V333" s="50">
        <f aca="true" t="shared" si="5" ref="V333:V396">+S333+T333+U333</f>
        <v>327955.96278041543</v>
      </c>
      <c r="Y333"/>
      <c r="Z333"/>
      <c r="AA333"/>
    </row>
    <row r="334" spans="1:27" s="7" customFormat="1" ht="22.5">
      <c r="A334" s="460" t="s">
        <v>185</v>
      </c>
      <c r="B334" s="461" t="s">
        <v>357</v>
      </c>
      <c r="C334" s="364" t="s">
        <v>252</v>
      </c>
      <c r="D334" s="365"/>
      <c r="E334" s="364" t="s">
        <v>252</v>
      </c>
      <c r="F334" s="455"/>
      <c r="G334" s="368">
        <v>13421.69</v>
      </c>
      <c r="H334" s="368">
        <v>12833.48</v>
      </c>
      <c r="I334" s="368">
        <v>12833.48</v>
      </c>
      <c r="J334" s="456"/>
      <c r="K334" s="368">
        <v>2</v>
      </c>
      <c r="L334" s="368">
        <v>2</v>
      </c>
      <c r="M334" s="368">
        <v>2</v>
      </c>
      <c r="N334" s="456"/>
      <c r="O334" s="462" t="s">
        <v>252</v>
      </c>
      <c r="P334" s="47"/>
      <c r="Q334" s="457" t="s">
        <v>408</v>
      </c>
      <c r="R334" s="458"/>
      <c r="S334" s="47">
        <v>15139.9031629263</v>
      </c>
      <c r="T334" s="47">
        <v>15513.044715647547</v>
      </c>
      <c r="U334" s="47">
        <v>14895.158899519718</v>
      </c>
      <c r="V334" s="50">
        <f t="shared" si="5"/>
        <v>45548.10677809356</v>
      </c>
      <c r="Y334"/>
      <c r="Z334"/>
      <c r="AA334"/>
    </row>
    <row r="335" spans="1:27" s="7" customFormat="1" ht="22.5">
      <c r="A335" s="460" t="s">
        <v>185</v>
      </c>
      <c r="B335" s="461" t="s">
        <v>357</v>
      </c>
      <c r="C335" s="364" t="s">
        <v>253</v>
      </c>
      <c r="D335" s="365"/>
      <c r="E335" s="364" t="s">
        <v>253</v>
      </c>
      <c r="F335" s="455"/>
      <c r="G335" s="368">
        <v>25367.21</v>
      </c>
      <c r="H335" s="368">
        <v>23434.04</v>
      </c>
      <c r="I335" s="368">
        <v>23434.04</v>
      </c>
      <c r="J335" s="456"/>
      <c r="K335" s="368">
        <v>2</v>
      </c>
      <c r="L335" s="368">
        <v>2</v>
      </c>
      <c r="M335" s="368">
        <v>2</v>
      </c>
      <c r="N335" s="456"/>
      <c r="O335" s="462" t="s">
        <v>253</v>
      </c>
      <c r="P335" s="47"/>
      <c r="Q335" s="457" t="s">
        <v>408</v>
      </c>
      <c r="R335" s="458"/>
      <c r="S335" s="47">
        <v>28614.660516940537</v>
      </c>
      <c r="T335" s="47">
        <v>28326.947202806514</v>
      </c>
      <c r="U335" s="47">
        <v>27198.68262214934</v>
      </c>
      <c r="V335" s="50">
        <f t="shared" si="5"/>
        <v>84140.29034189638</v>
      </c>
      <c r="Y335"/>
      <c r="Z335"/>
      <c r="AA335"/>
    </row>
    <row r="336" spans="1:27" s="7" customFormat="1" ht="12.75">
      <c r="A336" s="460" t="s">
        <v>185</v>
      </c>
      <c r="B336" s="461" t="s">
        <v>358</v>
      </c>
      <c r="C336" s="364" t="s">
        <v>249</v>
      </c>
      <c r="D336" s="365"/>
      <c r="E336" s="364" t="s">
        <v>249</v>
      </c>
      <c r="F336" s="455"/>
      <c r="G336" s="368">
        <v>67613.83</v>
      </c>
      <c r="H336" s="368">
        <v>76876.04</v>
      </c>
      <c r="I336" s="368">
        <v>67032.95</v>
      </c>
      <c r="J336" s="456"/>
      <c r="K336" s="368">
        <v>13</v>
      </c>
      <c r="L336" s="368">
        <v>15</v>
      </c>
      <c r="M336" s="368">
        <v>12</v>
      </c>
      <c r="N336" s="456"/>
      <c r="O336" s="462" t="s">
        <v>250</v>
      </c>
      <c r="P336" s="47"/>
      <c r="Q336" s="457" t="s">
        <v>314</v>
      </c>
      <c r="R336" s="458"/>
      <c r="S336" s="47">
        <v>76269.59337270948</v>
      </c>
      <c r="T336" s="47">
        <v>92927.36234302071</v>
      </c>
      <c r="U336" s="47">
        <v>77801.6907147212</v>
      </c>
      <c r="V336" s="50">
        <f t="shared" si="5"/>
        <v>246998.64643045142</v>
      </c>
      <c r="Y336"/>
      <c r="Z336"/>
      <c r="AA336"/>
    </row>
    <row r="337" spans="1:27" s="7" customFormat="1" ht="12.75">
      <c r="A337" s="460" t="s">
        <v>185</v>
      </c>
      <c r="B337" s="461" t="s">
        <v>358</v>
      </c>
      <c r="C337" s="364" t="s">
        <v>252</v>
      </c>
      <c r="D337" s="365"/>
      <c r="E337" s="364" t="s">
        <v>252</v>
      </c>
      <c r="F337" s="455"/>
      <c r="G337" s="368">
        <v>26608.1</v>
      </c>
      <c r="H337" s="368">
        <v>25666.96</v>
      </c>
      <c r="I337" s="368">
        <v>25666.96</v>
      </c>
      <c r="J337" s="456"/>
      <c r="K337" s="368">
        <v>4</v>
      </c>
      <c r="L337" s="368">
        <v>4</v>
      </c>
      <c r="M337" s="368">
        <v>4</v>
      </c>
      <c r="N337" s="456"/>
      <c r="O337" s="462" t="s">
        <v>252</v>
      </c>
      <c r="P337" s="47"/>
      <c r="Q337" s="457" t="s">
        <v>314</v>
      </c>
      <c r="R337" s="458"/>
      <c r="S337" s="47">
        <v>30014.406334035375</v>
      </c>
      <c r="T337" s="47">
        <v>31026.089431295095</v>
      </c>
      <c r="U337" s="47">
        <v>29790.317799039436</v>
      </c>
      <c r="V337" s="50">
        <f t="shared" si="5"/>
        <v>90830.8135643699</v>
      </c>
      <c r="Y337"/>
      <c r="Z337"/>
      <c r="AA337"/>
    </row>
    <row r="338" spans="1:27" s="7" customFormat="1" ht="12.75">
      <c r="A338" s="460" t="s">
        <v>185</v>
      </c>
      <c r="B338" s="461" t="s">
        <v>358</v>
      </c>
      <c r="C338" s="364" t="s">
        <v>253</v>
      </c>
      <c r="D338" s="365"/>
      <c r="E338" s="364" t="s">
        <v>253</v>
      </c>
      <c r="F338" s="455"/>
      <c r="G338" s="368">
        <v>39656.87</v>
      </c>
      <c r="H338" s="368">
        <v>37092.94</v>
      </c>
      <c r="I338" s="368">
        <v>37092.94</v>
      </c>
      <c r="J338" s="456"/>
      <c r="K338" s="368">
        <v>4</v>
      </c>
      <c r="L338" s="368">
        <v>4</v>
      </c>
      <c r="M338" s="368">
        <v>4</v>
      </c>
      <c r="N338" s="456"/>
      <c r="O338" s="462" t="s">
        <v>253</v>
      </c>
      <c r="P338" s="47"/>
      <c r="Q338" s="457" t="s">
        <v>314</v>
      </c>
      <c r="R338" s="458"/>
      <c r="S338" s="47">
        <v>44733.6491563102</v>
      </c>
      <c r="T338" s="47">
        <v>44837.755375379995</v>
      </c>
      <c r="U338" s="47">
        <v>43051.86398002342</v>
      </c>
      <c r="V338" s="50">
        <f t="shared" si="5"/>
        <v>132623.26851171363</v>
      </c>
      <c r="Y338"/>
      <c r="Z338"/>
      <c r="AA338"/>
    </row>
    <row r="339" spans="1:27" s="7" customFormat="1" ht="12.75">
      <c r="A339" s="460" t="s">
        <v>185</v>
      </c>
      <c r="B339" s="461" t="s">
        <v>359</v>
      </c>
      <c r="C339" s="364" t="s">
        <v>249</v>
      </c>
      <c r="D339" s="365"/>
      <c r="E339" s="364" t="s">
        <v>249</v>
      </c>
      <c r="F339" s="455"/>
      <c r="G339" s="368">
        <v>540964.27</v>
      </c>
      <c r="H339" s="368">
        <v>463055.25</v>
      </c>
      <c r="I339" s="368">
        <v>492949.6</v>
      </c>
      <c r="J339" s="456"/>
      <c r="K339" s="368">
        <v>111</v>
      </c>
      <c r="L339" s="368">
        <v>112</v>
      </c>
      <c r="M339" s="368">
        <v>117</v>
      </c>
      <c r="N339" s="456"/>
      <c r="O339" s="462" t="s">
        <v>250</v>
      </c>
      <c r="P339" s="47"/>
      <c r="Q339" s="457" t="s">
        <v>251</v>
      </c>
      <c r="R339" s="458"/>
      <c r="S339" s="47">
        <v>610217.242568046</v>
      </c>
      <c r="T339" s="47">
        <v>559738.8081070259</v>
      </c>
      <c r="U339" s="47">
        <v>572141.1979801804</v>
      </c>
      <c r="V339" s="50">
        <f t="shared" si="5"/>
        <v>1742097.2486552522</v>
      </c>
      <c r="Y339"/>
      <c r="Z339"/>
      <c r="AA339"/>
    </row>
    <row r="340" spans="1:27" s="7" customFormat="1" ht="12.75">
      <c r="A340" s="460" t="s">
        <v>185</v>
      </c>
      <c r="B340" s="461" t="s">
        <v>359</v>
      </c>
      <c r="C340" s="364" t="s">
        <v>252</v>
      </c>
      <c r="D340" s="365"/>
      <c r="E340" s="364" t="s">
        <v>252</v>
      </c>
      <c r="F340" s="455"/>
      <c r="G340" s="368">
        <v>20004.9</v>
      </c>
      <c r="H340" s="368">
        <v>27928.82</v>
      </c>
      <c r="I340" s="368">
        <v>18201.07</v>
      </c>
      <c r="J340" s="456"/>
      <c r="K340" s="368">
        <v>2</v>
      </c>
      <c r="L340" s="368">
        <v>4</v>
      </c>
      <c r="M340" s="368">
        <v>3</v>
      </c>
      <c r="N340" s="456"/>
      <c r="O340" s="462" t="s">
        <v>252</v>
      </c>
      <c r="P340" s="47"/>
      <c r="Q340" s="457" t="s">
        <v>251</v>
      </c>
      <c r="R340" s="458"/>
      <c r="S340" s="47">
        <v>22565.88021210625</v>
      </c>
      <c r="T340" s="47">
        <v>33760.214183157776</v>
      </c>
      <c r="U340" s="47">
        <v>21125.044009207275</v>
      </c>
      <c r="V340" s="50">
        <f t="shared" si="5"/>
        <v>77451.1384044713</v>
      </c>
      <c r="Y340"/>
      <c r="Z340"/>
      <c r="AA340"/>
    </row>
    <row r="341" spans="1:27" s="7" customFormat="1" ht="12.75">
      <c r="A341" s="460" t="s">
        <v>185</v>
      </c>
      <c r="B341" s="461" t="s">
        <v>359</v>
      </c>
      <c r="C341" s="364" t="s">
        <v>253</v>
      </c>
      <c r="D341" s="365"/>
      <c r="E341" s="364" t="s">
        <v>253</v>
      </c>
      <c r="F341" s="455"/>
      <c r="G341" s="368">
        <v>77719.67</v>
      </c>
      <c r="H341" s="368">
        <v>49835.78</v>
      </c>
      <c r="I341" s="368">
        <v>49835.78</v>
      </c>
      <c r="J341" s="456"/>
      <c r="K341" s="368">
        <v>4</v>
      </c>
      <c r="L341" s="368">
        <v>4</v>
      </c>
      <c r="M341" s="368">
        <v>4</v>
      </c>
      <c r="N341" s="456"/>
      <c r="O341" s="462" t="s">
        <v>253</v>
      </c>
      <c r="P341" s="47"/>
      <c r="Q341" s="457" t="s">
        <v>251</v>
      </c>
      <c r="R341" s="458"/>
      <c r="S341" s="47">
        <v>87669.15922321171</v>
      </c>
      <c r="T341" s="47">
        <v>60241.234924523495</v>
      </c>
      <c r="U341" s="47">
        <v>57841.82170241484</v>
      </c>
      <c r="V341" s="50">
        <f t="shared" si="5"/>
        <v>205752.21585015004</v>
      </c>
      <c r="Y341"/>
      <c r="Z341"/>
      <c r="AA341"/>
    </row>
    <row r="342" spans="1:27" s="7" customFormat="1" ht="12.75">
      <c r="A342" s="460" t="s">
        <v>185</v>
      </c>
      <c r="B342" s="461" t="s">
        <v>360</v>
      </c>
      <c r="C342" s="364" t="s">
        <v>252</v>
      </c>
      <c r="D342" s="365"/>
      <c r="E342" s="364" t="s">
        <v>252</v>
      </c>
      <c r="F342" s="455"/>
      <c r="G342" s="368">
        <v>19493.76</v>
      </c>
      <c r="H342" s="368">
        <v>11331.62</v>
      </c>
      <c r="I342" s="368">
        <v>11331.62</v>
      </c>
      <c r="J342" s="456"/>
      <c r="K342" s="368">
        <v>2</v>
      </c>
      <c r="L342" s="368">
        <v>2</v>
      </c>
      <c r="M342" s="368">
        <v>2</v>
      </c>
      <c r="N342" s="456"/>
      <c r="O342" s="462" t="s">
        <v>252</v>
      </c>
      <c r="P342" s="47"/>
      <c r="Q342" s="457" t="s">
        <v>251</v>
      </c>
      <c r="R342" s="458"/>
      <c r="S342" s="47">
        <v>21989.30527238568</v>
      </c>
      <c r="T342" s="47">
        <v>13697.604060685497</v>
      </c>
      <c r="U342" s="47">
        <v>13152.027391555188</v>
      </c>
      <c r="V342" s="50">
        <f t="shared" si="5"/>
        <v>48838.936724626365</v>
      </c>
      <c r="Y342"/>
      <c r="Z342"/>
      <c r="AA342"/>
    </row>
    <row r="343" spans="1:27" s="7" customFormat="1" ht="12.75">
      <c r="A343" s="460" t="s">
        <v>185</v>
      </c>
      <c r="B343" s="461" t="s">
        <v>361</v>
      </c>
      <c r="C343" s="364" t="s">
        <v>249</v>
      </c>
      <c r="D343" s="365"/>
      <c r="E343" s="364" t="s">
        <v>249</v>
      </c>
      <c r="F343" s="455"/>
      <c r="G343" s="368">
        <v>19316.86</v>
      </c>
      <c r="H343" s="368">
        <v>18854.52</v>
      </c>
      <c r="I343" s="368">
        <v>18851.88</v>
      </c>
      <c r="J343" s="456"/>
      <c r="K343" s="368">
        <v>4</v>
      </c>
      <c r="L343" s="368">
        <v>4</v>
      </c>
      <c r="M343" s="368">
        <v>4</v>
      </c>
      <c r="N343" s="456"/>
      <c r="O343" s="462" t="s">
        <v>250</v>
      </c>
      <c r="P343" s="47"/>
      <c r="Q343" s="457" t="s">
        <v>251</v>
      </c>
      <c r="R343" s="458"/>
      <c r="S343" s="47">
        <v>21789.7589507584</v>
      </c>
      <c r="T343" s="47">
        <v>22791.246945650833</v>
      </c>
      <c r="U343" s="47">
        <v>21880.405638585777</v>
      </c>
      <c r="V343" s="50">
        <f t="shared" si="5"/>
        <v>66461.41153499502</v>
      </c>
      <c r="Y343"/>
      <c r="Z343"/>
      <c r="AA343"/>
    </row>
    <row r="344" spans="1:27" s="7" customFormat="1" ht="12.75">
      <c r="A344" s="460" t="s">
        <v>185</v>
      </c>
      <c r="B344" s="461" t="s">
        <v>361</v>
      </c>
      <c r="C344" s="364" t="s">
        <v>252</v>
      </c>
      <c r="D344" s="365"/>
      <c r="E344" s="364" t="s">
        <v>252</v>
      </c>
      <c r="F344" s="455"/>
      <c r="G344" s="368">
        <v>14412.19</v>
      </c>
      <c r="H344" s="368">
        <v>11501.7</v>
      </c>
      <c r="I344" s="368">
        <v>11501.7</v>
      </c>
      <c r="J344" s="456"/>
      <c r="K344" s="368">
        <v>2</v>
      </c>
      <c r="L344" s="368">
        <v>2</v>
      </c>
      <c r="M344" s="368">
        <v>2</v>
      </c>
      <c r="N344" s="456"/>
      <c r="O344" s="462" t="s">
        <v>252</v>
      </c>
      <c r="P344" s="47"/>
      <c r="Q344" s="457" t="s">
        <v>251</v>
      </c>
      <c r="R344" s="458"/>
      <c r="S344" s="47">
        <v>16257.204641568596</v>
      </c>
      <c r="T344" s="47">
        <v>13903.19589121294</v>
      </c>
      <c r="U344" s="47">
        <v>13349.430482971567</v>
      </c>
      <c r="V344" s="50">
        <f t="shared" si="5"/>
        <v>43509.8310157531</v>
      </c>
      <c r="Y344"/>
      <c r="Z344"/>
      <c r="AA344"/>
    </row>
    <row r="345" spans="1:27" s="7" customFormat="1" ht="12.75">
      <c r="A345" s="460" t="s">
        <v>185</v>
      </c>
      <c r="B345" s="461" t="s">
        <v>361</v>
      </c>
      <c r="C345" s="364" t="s">
        <v>253</v>
      </c>
      <c r="D345" s="365"/>
      <c r="E345" s="364" t="s">
        <v>253</v>
      </c>
      <c r="F345" s="455"/>
      <c r="G345" s="368">
        <v>48965.84</v>
      </c>
      <c r="H345" s="368">
        <v>27800.38</v>
      </c>
      <c r="I345" s="368">
        <v>27967.74</v>
      </c>
      <c r="J345" s="456"/>
      <c r="K345" s="368">
        <v>2</v>
      </c>
      <c r="L345" s="368">
        <v>2</v>
      </c>
      <c r="M345" s="368">
        <v>2</v>
      </c>
      <c r="N345" s="456"/>
      <c r="O345" s="462" t="s">
        <v>253</v>
      </c>
      <c r="P345" s="47"/>
      <c r="Q345" s="457" t="s">
        <v>251</v>
      </c>
      <c r="R345" s="458"/>
      <c r="S345" s="47">
        <v>55234.3315850197</v>
      </c>
      <c r="T345" s="47">
        <v>33604.956570781564</v>
      </c>
      <c r="U345" s="47">
        <v>32460.714580959622</v>
      </c>
      <c r="V345" s="50">
        <f t="shared" si="5"/>
        <v>121300.0027367609</v>
      </c>
      <c r="Y345"/>
      <c r="Z345"/>
      <c r="AA345"/>
    </row>
    <row r="346" spans="1:27" s="7" customFormat="1" ht="12.75">
      <c r="A346" s="460" t="s">
        <v>185</v>
      </c>
      <c r="B346" s="461" t="s">
        <v>361</v>
      </c>
      <c r="C346" s="364" t="s">
        <v>254</v>
      </c>
      <c r="D346" s="365"/>
      <c r="E346" s="364" t="s">
        <v>254</v>
      </c>
      <c r="F346" s="455"/>
      <c r="G346" s="368">
        <v>110027.02</v>
      </c>
      <c r="H346" s="368">
        <v>216323.8</v>
      </c>
      <c r="I346" s="368">
        <v>195268.09</v>
      </c>
      <c r="J346" s="456"/>
      <c r="K346" s="368">
        <v>99</v>
      </c>
      <c r="L346" s="368">
        <v>115</v>
      </c>
      <c r="M346" s="368">
        <v>116</v>
      </c>
      <c r="N346" s="456"/>
      <c r="O346" s="462" t="s">
        <v>254</v>
      </c>
      <c r="P346" s="47"/>
      <c r="Q346" s="457" t="s">
        <v>251</v>
      </c>
      <c r="R346" s="458"/>
      <c r="S346" s="47">
        <v>123740.14046401718</v>
      </c>
      <c r="T346" s="47">
        <v>261491.0984751445</v>
      </c>
      <c r="U346" s="47">
        <v>225816.79888712784</v>
      </c>
      <c r="V346" s="50">
        <f t="shared" si="5"/>
        <v>611048.0378262895</v>
      </c>
      <c r="Y346"/>
      <c r="Z346"/>
      <c r="AA346"/>
    </row>
    <row r="347" spans="1:27" s="7" customFormat="1" ht="12.75">
      <c r="A347" s="460" t="s">
        <v>185</v>
      </c>
      <c r="B347" s="461" t="s">
        <v>409</v>
      </c>
      <c r="C347" s="364" t="s">
        <v>249</v>
      </c>
      <c r="D347" s="365"/>
      <c r="E347" s="364" t="s">
        <v>249</v>
      </c>
      <c r="F347" s="455"/>
      <c r="G347" s="368">
        <v>92259.74</v>
      </c>
      <c r="H347" s="368">
        <v>87286.44</v>
      </c>
      <c r="I347" s="368">
        <v>86026.44</v>
      </c>
      <c r="J347" s="456"/>
      <c r="K347" s="368">
        <v>17</v>
      </c>
      <c r="L347" s="368">
        <v>16</v>
      </c>
      <c r="M347" s="368">
        <v>16</v>
      </c>
      <c r="N347" s="456"/>
      <c r="O347" s="462" t="s">
        <v>250</v>
      </c>
      <c r="P347" s="47"/>
      <c r="Q347" s="457" t="s">
        <v>306</v>
      </c>
      <c r="R347" s="458"/>
      <c r="S347" s="47">
        <v>104070.61476138684</v>
      </c>
      <c r="T347" s="47">
        <v>105511.40039877624</v>
      </c>
      <c r="U347" s="47">
        <v>99846.45578284292</v>
      </c>
      <c r="V347" s="50">
        <f t="shared" si="5"/>
        <v>309428.470943006</v>
      </c>
      <c r="Y347"/>
      <c r="Z347"/>
      <c r="AA347"/>
    </row>
    <row r="348" spans="1:27" s="7" customFormat="1" ht="12.75">
      <c r="A348" s="460" t="s">
        <v>185</v>
      </c>
      <c r="B348" s="461" t="s">
        <v>409</v>
      </c>
      <c r="C348" s="364" t="s">
        <v>252</v>
      </c>
      <c r="D348" s="365"/>
      <c r="E348" s="364" t="s">
        <v>252</v>
      </c>
      <c r="F348" s="455"/>
      <c r="G348" s="368">
        <v>46468.46</v>
      </c>
      <c r="H348" s="368">
        <v>26751.26</v>
      </c>
      <c r="I348" s="368">
        <v>86440.73</v>
      </c>
      <c r="J348" s="456"/>
      <c r="K348" s="368">
        <v>4</v>
      </c>
      <c r="L348" s="368">
        <v>4</v>
      </c>
      <c r="M348" s="368">
        <v>4</v>
      </c>
      <c r="N348" s="456"/>
      <c r="O348" s="462" t="s">
        <v>252</v>
      </c>
      <c r="P348" s="47"/>
      <c r="Q348" s="457" t="s">
        <v>306</v>
      </c>
      <c r="R348" s="458"/>
      <c r="S348" s="47">
        <v>52417.24287554803</v>
      </c>
      <c r="T348" s="47">
        <v>32336.785702702127</v>
      </c>
      <c r="U348" s="47">
        <v>100327.30083659936</v>
      </c>
      <c r="V348" s="50">
        <f t="shared" si="5"/>
        <v>185081.32941484952</v>
      </c>
      <c r="Y348"/>
      <c r="Z348"/>
      <c r="AA348"/>
    </row>
    <row r="349" spans="1:27" s="7" customFormat="1" ht="12.75">
      <c r="A349" s="460" t="s">
        <v>185</v>
      </c>
      <c r="B349" s="461" t="s">
        <v>362</v>
      </c>
      <c r="C349" s="364" t="s">
        <v>249</v>
      </c>
      <c r="D349" s="365"/>
      <c r="E349" s="364" t="s">
        <v>249</v>
      </c>
      <c r="F349" s="455"/>
      <c r="G349" s="368">
        <v>55419.55</v>
      </c>
      <c r="H349" s="368">
        <v>35134.68</v>
      </c>
      <c r="I349" s="368">
        <v>33193.68</v>
      </c>
      <c r="J349" s="456"/>
      <c r="K349" s="368">
        <v>8</v>
      </c>
      <c r="L349" s="368">
        <v>8</v>
      </c>
      <c r="M349" s="368">
        <v>8</v>
      </c>
      <c r="N349" s="456"/>
      <c r="O349" s="462" t="s">
        <v>250</v>
      </c>
      <c r="P349" s="47"/>
      <c r="Q349" s="457" t="s">
        <v>251</v>
      </c>
      <c r="R349" s="458"/>
      <c r="S349" s="47">
        <v>62514.230349006146</v>
      </c>
      <c r="T349" s="47">
        <v>42470.62074433183</v>
      </c>
      <c r="U349" s="47">
        <v>38526.19383517251</v>
      </c>
      <c r="V349" s="50">
        <f t="shared" si="5"/>
        <v>143511.0449285105</v>
      </c>
      <c r="Y349"/>
      <c r="Z349"/>
      <c r="AA349"/>
    </row>
    <row r="350" spans="1:27" s="7" customFormat="1" ht="12.75">
      <c r="A350" s="460" t="s">
        <v>185</v>
      </c>
      <c r="B350" s="461" t="s">
        <v>362</v>
      </c>
      <c r="C350" s="364" t="s">
        <v>252</v>
      </c>
      <c r="D350" s="365"/>
      <c r="E350" s="364" t="s">
        <v>252</v>
      </c>
      <c r="F350" s="455"/>
      <c r="G350" s="368">
        <v>78462.23</v>
      </c>
      <c r="H350" s="368">
        <v>44815.02</v>
      </c>
      <c r="I350" s="368">
        <v>44815.02</v>
      </c>
      <c r="J350" s="456"/>
      <c r="K350" s="368">
        <v>6</v>
      </c>
      <c r="L350" s="368">
        <v>6</v>
      </c>
      <c r="M350" s="368">
        <v>6</v>
      </c>
      <c r="N350" s="456"/>
      <c r="O350" s="462" t="s">
        <v>252</v>
      </c>
      <c r="P350" s="47"/>
      <c r="Q350" s="457" t="s">
        <v>251</v>
      </c>
      <c r="R350" s="458"/>
      <c r="S350" s="47">
        <v>88506.78000663484</v>
      </c>
      <c r="T350" s="47">
        <v>54172.16602142514</v>
      </c>
      <c r="U350" s="47">
        <v>52014.484300840784</v>
      </c>
      <c r="V350" s="50">
        <f t="shared" si="5"/>
        <v>194693.43032890078</v>
      </c>
      <c r="Y350"/>
      <c r="Z350"/>
      <c r="AA350"/>
    </row>
    <row r="351" spans="1:27" s="7" customFormat="1" ht="12.75">
      <c r="A351" s="460" t="s">
        <v>185</v>
      </c>
      <c r="B351" s="461" t="s">
        <v>362</v>
      </c>
      <c r="C351" s="364" t="s">
        <v>253</v>
      </c>
      <c r="D351" s="365"/>
      <c r="E351" s="364" t="s">
        <v>253</v>
      </c>
      <c r="F351" s="455"/>
      <c r="G351" s="368">
        <v>131783.97</v>
      </c>
      <c r="H351" s="368">
        <v>85478</v>
      </c>
      <c r="I351" s="368">
        <v>85809.5</v>
      </c>
      <c r="J351" s="456"/>
      <c r="K351" s="368">
        <v>4</v>
      </c>
      <c r="L351" s="368">
        <v>4</v>
      </c>
      <c r="M351" s="368">
        <v>4</v>
      </c>
      <c r="N351" s="456"/>
      <c r="O351" s="462" t="s">
        <v>253</v>
      </c>
      <c r="P351" s="47"/>
      <c r="Q351" s="457" t="s">
        <v>251</v>
      </c>
      <c r="R351" s="458"/>
      <c r="S351" s="47">
        <v>148654.64365709422</v>
      </c>
      <c r="T351" s="47">
        <v>103325.36741430394</v>
      </c>
      <c r="U351" s="47">
        <v>99594.66470422187</v>
      </c>
      <c r="V351" s="50">
        <f t="shared" si="5"/>
        <v>351574.67577562004</v>
      </c>
      <c r="Y351"/>
      <c r="Z351"/>
      <c r="AA351"/>
    </row>
    <row r="352" spans="1:27" s="7" customFormat="1" ht="12.75">
      <c r="A352" s="460" t="s">
        <v>185</v>
      </c>
      <c r="B352" s="461" t="s">
        <v>363</v>
      </c>
      <c r="C352" s="364" t="s">
        <v>249</v>
      </c>
      <c r="D352" s="365"/>
      <c r="E352" s="364" t="s">
        <v>249</v>
      </c>
      <c r="F352" s="455"/>
      <c r="G352" s="368">
        <v>55819.15</v>
      </c>
      <c r="H352" s="368">
        <v>38988.79</v>
      </c>
      <c r="I352" s="368">
        <v>37742.45</v>
      </c>
      <c r="J352" s="456"/>
      <c r="K352" s="368">
        <v>8</v>
      </c>
      <c r="L352" s="368">
        <v>8</v>
      </c>
      <c r="M352" s="368">
        <v>8</v>
      </c>
      <c r="N352" s="456"/>
      <c r="O352" s="462" t="s">
        <v>250</v>
      </c>
      <c r="P352" s="47"/>
      <c r="Q352" s="457" t="s">
        <v>251</v>
      </c>
      <c r="R352" s="458"/>
      <c r="S352" s="47">
        <v>62964.98620046042</v>
      </c>
      <c r="T352" s="47">
        <v>47129.44911894452</v>
      </c>
      <c r="U352" s="47">
        <v>43805.716766393685</v>
      </c>
      <c r="V352" s="50">
        <f t="shared" si="5"/>
        <v>153900.15208579862</v>
      </c>
      <c r="Y352"/>
      <c r="Z352"/>
      <c r="AA352"/>
    </row>
    <row r="353" spans="1:27" s="7" customFormat="1" ht="12.75">
      <c r="A353" s="460" t="s">
        <v>185</v>
      </c>
      <c r="B353" s="461" t="s">
        <v>363</v>
      </c>
      <c r="C353" s="364" t="s">
        <v>252</v>
      </c>
      <c r="D353" s="365"/>
      <c r="E353" s="364" t="s">
        <v>252</v>
      </c>
      <c r="F353" s="455"/>
      <c r="G353" s="368">
        <v>41365.98</v>
      </c>
      <c r="H353" s="368">
        <v>23775.3</v>
      </c>
      <c r="I353" s="368">
        <v>23775.3</v>
      </c>
      <c r="J353" s="456"/>
      <c r="K353" s="368">
        <v>4</v>
      </c>
      <c r="L353" s="368">
        <v>4</v>
      </c>
      <c r="M353" s="368">
        <v>4</v>
      </c>
      <c r="N353" s="456"/>
      <c r="O353" s="462" t="s">
        <v>252</v>
      </c>
      <c r="P353" s="47"/>
      <c r="Q353" s="457" t="s">
        <v>251</v>
      </c>
      <c r="R353" s="458"/>
      <c r="S353" s="47">
        <v>46661.55539574719</v>
      </c>
      <c r="T353" s="47">
        <v>28739.460538212174</v>
      </c>
      <c r="U353" s="47">
        <v>27594.765518296765</v>
      </c>
      <c r="V353" s="50">
        <f t="shared" si="5"/>
        <v>102995.78145225614</v>
      </c>
      <c r="Y353"/>
      <c r="Z353"/>
      <c r="AA353"/>
    </row>
    <row r="354" spans="1:27" s="7" customFormat="1" ht="12.75">
      <c r="A354" s="460" t="s">
        <v>185</v>
      </c>
      <c r="B354" s="461" t="s">
        <v>363</v>
      </c>
      <c r="C354" s="364" t="s">
        <v>253</v>
      </c>
      <c r="D354" s="365"/>
      <c r="E354" s="364" t="s">
        <v>253</v>
      </c>
      <c r="F354" s="455"/>
      <c r="G354" s="368">
        <v>96854.97</v>
      </c>
      <c r="H354" s="368">
        <v>66384.34</v>
      </c>
      <c r="I354" s="368">
        <v>66384.34</v>
      </c>
      <c r="J354" s="456"/>
      <c r="K354" s="368">
        <v>4</v>
      </c>
      <c r="L354" s="368">
        <v>4</v>
      </c>
      <c r="M354" s="368">
        <v>4</v>
      </c>
      <c r="N354" s="456"/>
      <c r="O354" s="462" t="s">
        <v>253</v>
      </c>
      <c r="P354" s="47"/>
      <c r="Q354" s="457" t="s">
        <v>251</v>
      </c>
      <c r="R354" s="458"/>
      <c r="S354" s="47">
        <v>109254.11529011115</v>
      </c>
      <c r="T354" s="47">
        <v>80245.04926479413</v>
      </c>
      <c r="U354" s="47">
        <v>77048.88251197203</v>
      </c>
      <c r="V354" s="50">
        <f t="shared" si="5"/>
        <v>266548.0470668773</v>
      </c>
      <c r="Y354"/>
      <c r="Z354"/>
      <c r="AA354"/>
    </row>
    <row r="355" spans="1:27" s="7" customFormat="1" ht="12.75">
      <c r="A355" s="460" t="s">
        <v>185</v>
      </c>
      <c r="B355" s="461" t="s">
        <v>363</v>
      </c>
      <c r="C355" s="364" t="s">
        <v>254</v>
      </c>
      <c r="D355" s="365"/>
      <c r="E355" s="364" t="s">
        <v>254</v>
      </c>
      <c r="F355" s="455"/>
      <c r="G355" s="368">
        <v>1092645.43</v>
      </c>
      <c r="H355" s="368">
        <v>734247.13</v>
      </c>
      <c r="I355" s="368">
        <v>733145.33</v>
      </c>
      <c r="J355" s="456"/>
      <c r="K355" s="368">
        <v>150</v>
      </c>
      <c r="L355" s="368">
        <v>150</v>
      </c>
      <c r="M355" s="368">
        <v>150</v>
      </c>
      <c r="N355" s="456"/>
      <c r="O355" s="462" t="s">
        <v>254</v>
      </c>
      <c r="P355" s="47"/>
      <c r="Q355" s="457" t="s">
        <v>251</v>
      </c>
      <c r="R355" s="458"/>
      <c r="S355" s="47">
        <v>1232523.3261693546</v>
      </c>
      <c r="T355" s="47">
        <v>887554.1599025268</v>
      </c>
      <c r="U355" s="47">
        <v>850924.0039950833</v>
      </c>
      <c r="V355" s="50">
        <f t="shared" si="5"/>
        <v>2971001.4900669646</v>
      </c>
      <c r="Y355"/>
      <c r="Z355"/>
      <c r="AA355"/>
    </row>
    <row r="356" spans="1:27" s="7" customFormat="1" ht="12.75">
      <c r="A356" s="460" t="s">
        <v>185</v>
      </c>
      <c r="B356" s="461" t="s">
        <v>364</v>
      </c>
      <c r="C356" s="364" t="s">
        <v>253</v>
      </c>
      <c r="D356" s="365"/>
      <c r="E356" s="364" t="s">
        <v>253</v>
      </c>
      <c r="F356" s="455"/>
      <c r="G356" s="368">
        <v>24948.86</v>
      </c>
      <c r="H356" s="368">
        <v>14306.5</v>
      </c>
      <c r="I356" s="368">
        <v>14306.5</v>
      </c>
      <c r="J356" s="456"/>
      <c r="K356" s="368">
        <v>2</v>
      </c>
      <c r="L356" s="368">
        <v>2</v>
      </c>
      <c r="M356" s="368">
        <v>2</v>
      </c>
      <c r="N356" s="456"/>
      <c r="O356" s="462" t="s">
        <v>253</v>
      </c>
      <c r="P356" s="47"/>
      <c r="Q356" s="457" t="s">
        <v>251</v>
      </c>
      <c r="R356" s="458"/>
      <c r="S356" s="47">
        <v>28142.754334618476</v>
      </c>
      <c r="T356" s="47">
        <v>17293.623726721955</v>
      </c>
      <c r="U356" s="47">
        <v>16604.817305670702</v>
      </c>
      <c r="V356" s="50">
        <f t="shared" si="5"/>
        <v>62041.19536701113</v>
      </c>
      <c r="Y356"/>
      <c r="Z356"/>
      <c r="AA356"/>
    </row>
    <row r="357" spans="1:27" s="7" customFormat="1" ht="12.75">
      <c r="A357" s="460" t="s">
        <v>185</v>
      </c>
      <c r="B357" s="461" t="s">
        <v>365</v>
      </c>
      <c r="C357" s="364" t="s">
        <v>249</v>
      </c>
      <c r="D357" s="365"/>
      <c r="E357" s="364" t="s">
        <v>249</v>
      </c>
      <c r="F357" s="455"/>
      <c r="G357" s="368">
        <v>12283.16</v>
      </c>
      <c r="H357" s="368">
        <v>7940.18</v>
      </c>
      <c r="I357" s="368">
        <v>7332.64</v>
      </c>
      <c r="J357" s="456"/>
      <c r="K357" s="368">
        <v>2</v>
      </c>
      <c r="L357" s="368">
        <v>2</v>
      </c>
      <c r="M357" s="368">
        <v>2</v>
      </c>
      <c r="N357" s="456"/>
      <c r="O357" s="462" t="s">
        <v>250</v>
      </c>
      <c r="P357" s="47"/>
      <c r="Q357" s="457" t="s">
        <v>251</v>
      </c>
      <c r="R357" s="458"/>
      <c r="S357" s="47">
        <v>13855.621232104884</v>
      </c>
      <c r="T357" s="47">
        <v>9598.04880595835</v>
      </c>
      <c r="U357" s="47">
        <v>8510.617381487662</v>
      </c>
      <c r="V357" s="50">
        <f t="shared" si="5"/>
        <v>31964.287419550892</v>
      </c>
      <c r="Y357"/>
      <c r="Z357"/>
      <c r="AA357"/>
    </row>
    <row r="358" spans="1:27" s="7" customFormat="1" ht="12.75">
      <c r="A358" s="460" t="s">
        <v>185</v>
      </c>
      <c r="B358" s="461" t="s">
        <v>365</v>
      </c>
      <c r="C358" s="364" t="s">
        <v>252</v>
      </c>
      <c r="D358" s="365"/>
      <c r="E358" s="364" t="s">
        <v>252</v>
      </c>
      <c r="F358" s="455"/>
      <c r="G358" s="368">
        <v>118392.1</v>
      </c>
      <c r="H358" s="368">
        <v>61890.8</v>
      </c>
      <c r="I358" s="368">
        <v>61530.8</v>
      </c>
      <c r="J358" s="456"/>
      <c r="K358" s="368">
        <v>6</v>
      </c>
      <c r="L358" s="368">
        <v>6</v>
      </c>
      <c r="M358" s="368">
        <v>6</v>
      </c>
      <c r="N358" s="456"/>
      <c r="O358" s="462" t="s">
        <v>252</v>
      </c>
      <c r="P358" s="47"/>
      <c r="Q358" s="457" t="s">
        <v>251</v>
      </c>
      <c r="R358" s="458"/>
      <c r="S358" s="47">
        <v>133548.37798038003</v>
      </c>
      <c r="T358" s="47">
        <v>74813.28119007467</v>
      </c>
      <c r="U358" s="47">
        <v>71415.62874719624</v>
      </c>
      <c r="V358" s="50">
        <f t="shared" si="5"/>
        <v>279777.28791765095</v>
      </c>
      <c r="Y358"/>
      <c r="Z358"/>
      <c r="AA358"/>
    </row>
    <row r="359" spans="1:27" s="7" customFormat="1" ht="12.75">
      <c r="A359" s="460" t="s">
        <v>185</v>
      </c>
      <c r="B359" s="461" t="s">
        <v>365</v>
      </c>
      <c r="C359" s="364" t="s">
        <v>255</v>
      </c>
      <c r="D359" s="365"/>
      <c r="E359" s="364" t="s">
        <v>255</v>
      </c>
      <c r="F359" s="455"/>
      <c r="G359" s="368">
        <v>72331.16</v>
      </c>
      <c r="H359" s="368">
        <v>42130.2</v>
      </c>
      <c r="I359" s="368">
        <v>42130.2</v>
      </c>
      <c r="J359" s="456"/>
      <c r="K359" s="368">
        <v>2</v>
      </c>
      <c r="L359" s="368">
        <v>2</v>
      </c>
      <c r="M359" s="368">
        <v>2</v>
      </c>
      <c r="N359" s="456"/>
      <c r="O359" s="462" t="s">
        <v>252</v>
      </c>
      <c r="P359" s="47"/>
      <c r="Q359" s="457" t="s">
        <v>251</v>
      </c>
      <c r="R359" s="458"/>
      <c r="S359" s="47">
        <v>81590.82485604483</v>
      </c>
      <c r="T359" s="47">
        <v>50926.769393739996</v>
      </c>
      <c r="U359" s="47">
        <v>48898.35208131743</v>
      </c>
      <c r="V359" s="50">
        <f t="shared" si="5"/>
        <v>181415.94633110226</v>
      </c>
      <c r="Y359"/>
      <c r="Z359"/>
      <c r="AA359"/>
    </row>
    <row r="360" spans="1:27" s="7" customFormat="1" ht="12.75">
      <c r="A360" s="460" t="s">
        <v>185</v>
      </c>
      <c r="B360" s="461" t="s">
        <v>366</v>
      </c>
      <c r="C360" s="364" t="s">
        <v>249</v>
      </c>
      <c r="D360" s="365"/>
      <c r="E360" s="364" t="s">
        <v>249</v>
      </c>
      <c r="F360" s="455"/>
      <c r="G360" s="368">
        <v>171716.94</v>
      </c>
      <c r="H360" s="368">
        <v>131881.88</v>
      </c>
      <c r="I360" s="368">
        <v>126343.41</v>
      </c>
      <c r="J360" s="456"/>
      <c r="K360" s="368">
        <v>26</v>
      </c>
      <c r="L360" s="368">
        <v>28</v>
      </c>
      <c r="M360" s="368">
        <v>27</v>
      </c>
      <c r="N360" s="456"/>
      <c r="O360" s="462" t="s">
        <v>250</v>
      </c>
      <c r="P360" s="47"/>
      <c r="Q360" s="457" t="s">
        <v>251</v>
      </c>
      <c r="R360" s="458"/>
      <c r="S360" s="47">
        <v>193699.73848554285</v>
      </c>
      <c r="T360" s="47">
        <v>159418.13924388896</v>
      </c>
      <c r="U360" s="47">
        <v>146640.28524275325</v>
      </c>
      <c r="V360" s="50">
        <f t="shared" si="5"/>
        <v>499758.16297218506</v>
      </c>
      <c r="Y360"/>
      <c r="Z360"/>
      <c r="AA360"/>
    </row>
    <row r="361" spans="1:27" s="7" customFormat="1" ht="12.75">
      <c r="A361" s="460" t="s">
        <v>185</v>
      </c>
      <c r="B361" s="461" t="s">
        <v>366</v>
      </c>
      <c r="C361" s="364" t="s">
        <v>252</v>
      </c>
      <c r="D361" s="365"/>
      <c r="E361" s="364" t="s">
        <v>252</v>
      </c>
      <c r="F361" s="455"/>
      <c r="G361" s="368">
        <v>165638.53</v>
      </c>
      <c r="H361" s="368">
        <v>96638.38</v>
      </c>
      <c r="I361" s="368">
        <v>106462.06</v>
      </c>
      <c r="J361" s="456"/>
      <c r="K361" s="368">
        <v>10</v>
      </c>
      <c r="L361" s="368">
        <v>10</v>
      </c>
      <c r="M361" s="368">
        <v>11</v>
      </c>
      <c r="N361" s="456"/>
      <c r="O361" s="462" t="s">
        <v>252</v>
      </c>
      <c r="P361" s="47"/>
      <c r="Q361" s="457" t="s">
        <v>251</v>
      </c>
      <c r="R361" s="458"/>
      <c r="S361" s="47">
        <v>186843.18474420602</v>
      </c>
      <c r="T361" s="47">
        <v>116815.97744241936</v>
      </c>
      <c r="U361" s="47">
        <v>123565.02682594294</v>
      </c>
      <c r="V361" s="50">
        <f t="shared" si="5"/>
        <v>427224.1890125683</v>
      </c>
      <c r="Y361"/>
      <c r="Z361"/>
      <c r="AA361"/>
    </row>
    <row r="362" spans="1:27" s="7" customFormat="1" ht="12.75">
      <c r="A362" s="460" t="s">
        <v>185</v>
      </c>
      <c r="B362" s="461" t="s">
        <v>366</v>
      </c>
      <c r="C362" s="364" t="s">
        <v>253</v>
      </c>
      <c r="D362" s="365"/>
      <c r="E362" s="364" t="s">
        <v>253</v>
      </c>
      <c r="F362" s="455"/>
      <c r="G362" s="368">
        <v>272343.45</v>
      </c>
      <c r="H362" s="368">
        <v>161480.78</v>
      </c>
      <c r="I362" s="368">
        <v>161480.78</v>
      </c>
      <c r="J362" s="456"/>
      <c r="K362" s="368">
        <v>10</v>
      </c>
      <c r="L362" s="368">
        <v>10</v>
      </c>
      <c r="M362" s="368">
        <v>10</v>
      </c>
      <c r="N362" s="456"/>
      <c r="O362" s="462" t="s">
        <v>253</v>
      </c>
      <c r="P362" s="47"/>
      <c r="Q362" s="457" t="s">
        <v>251</v>
      </c>
      <c r="R362" s="458"/>
      <c r="S362" s="47">
        <v>307208.21744931233</v>
      </c>
      <c r="T362" s="47">
        <v>195197.13755408858</v>
      </c>
      <c r="U362" s="47">
        <v>187422.419898452</v>
      </c>
      <c r="V362" s="50">
        <f t="shared" si="5"/>
        <v>689827.774901853</v>
      </c>
      <c r="Y362"/>
      <c r="Z362"/>
      <c r="AA362"/>
    </row>
    <row r="363" spans="1:27" s="7" customFormat="1" ht="12.75">
      <c r="A363" s="460" t="s">
        <v>185</v>
      </c>
      <c r="B363" s="461" t="s">
        <v>367</v>
      </c>
      <c r="C363" s="364" t="s">
        <v>249</v>
      </c>
      <c r="D363" s="365"/>
      <c r="E363" s="364" t="s">
        <v>249</v>
      </c>
      <c r="F363" s="455"/>
      <c r="G363" s="368">
        <v>135099.07</v>
      </c>
      <c r="H363" s="368">
        <v>101767.71</v>
      </c>
      <c r="I363" s="368">
        <v>99904.07</v>
      </c>
      <c r="J363" s="456"/>
      <c r="K363" s="368">
        <v>24</v>
      </c>
      <c r="L363" s="368">
        <v>24</v>
      </c>
      <c r="M363" s="368">
        <v>24</v>
      </c>
      <c r="N363" s="456"/>
      <c r="O363" s="462" t="s">
        <v>250</v>
      </c>
      <c r="P363" s="47"/>
      <c r="Q363" s="457" t="s">
        <v>251</v>
      </c>
      <c r="R363" s="458"/>
      <c r="S363" s="47">
        <v>152394.13495628355</v>
      </c>
      <c r="T363" s="47">
        <v>123016.28520393942</v>
      </c>
      <c r="U363" s="47">
        <v>115953.50578009558</v>
      </c>
      <c r="V363" s="50">
        <f t="shared" si="5"/>
        <v>391363.92594031856</v>
      </c>
      <c r="Y363"/>
      <c r="Z363"/>
      <c r="AA363"/>
    </row>
    <row r="364" spans="1:27" s="7" customFormat="1" ht="12.75">
      <c r="A364" s="460" t="s">
        <v>185</v>
      </c>
      <c r="B364" s="461" t="s">
        <v>367</v>
      </c>
      <c r="C364" s="364" t="s">
        <v>252</v>
      </c>
      <c r="D364" s="365"/>
      <c r="E364" s="364" t="s">
        <v>252</v>
      </c>
      <c r="F364" s="455"/>
      <c r="G364" s="368">
        <v>92359.34</v>
      </c>
      <c r="H364" s="368">
        <v>60880.08</v>
      </c>
      <c r="I364" s="368">
        <v>60880.08</v>
      </c>
      <c r="J364" s="456"/>
      <c r="K364" s="368">
        <v>12</v>
      </c>
      <c r="L364" s="368">
        <v>12</v>
      </c>
      <c r="M364" s="368">
        <v>12</v>
      </c>
      <c r="N364" s="456"/>
      <c r="O364" s="462" t="s">
        <v>252</v>
      </c>
      <c r="P364" s="47"/>
      <c r="Q364" s="457" t="s">
        <v>251</v>
      </c>
      <c r="R364" s="458"/>
      <c r="S364" s="47">
        <v>104182.96531895651</v>
      </c>
      <c r="T364" s="47">
        <v>73591.528044786</v>
      </c>
      <c r="U364" s="47">
        <v>70660.37157617984</v>
      </c>
      <c r="V364" s="50">
        <f t="shared" si="5"/>
        <v>248434.86493992235</v>
      </c>
      <c r="Y364"/>
      <c r="Z364"/>
      <c r="AA364"/>
    </row>
    <row r="365" spans="1:27" s="7" customFormat="1" ht="12.75">
      <c r="A365" s="460" t="s">
        <v>185</v>
      </c>
      <c r="B365" s="461" t="s">
        <v>367</v>
      </c>
      <c r="C365" s="364" t="s">
        <v>253</v>
      </c>
      <c r="D365" s="365"/>
      <c r="E365" s="364" t="s">
        <v>253</v>
      </c>
      <c r="F365" s="455"/>
      <c r="G365" s="368">
        <v>351316.38</v>
      </c>
      <c r="H365" s="368">
        <v>230627.42</v>
      </c>
      <c r="I365" s="368">
        <v>230627.42</v>
      </c>
      <c r="J365" s="456"/>
      <c r="K365" s="368">
        <v>16</v>
      </c>
      <c r="L365" s="368">
        <v>16</v>
      </c>
      <c r="M365" s="368">
        <v>16</v>
      </c>
      <c r="N365" s="456"/>
      <c r="O365" s="462" t="s">
        <v>253</v>
      </c>
      <c r="P365" s="47"/>
      <c r="Q365" s="457" t="s">
        <v>251</v>
      </c>
      <c r="R365" s="458"/>
      <c r="S365" s="47">
        <v>396291.07606790337</v>
      </c>
      <c r="T365" s="47">
        <v>278781.24087265716</v>
      </c>
      <c r="U365" s="47">
        <v>267677.36167323845</v>
      </c>
      <c r="V365" s="50">
        <f t="shared" si="5"/>
        <v>942749.6786137989</v>
      </c>
      <c r="Y365"/>
      <c r="Z365"/>
      <c r="AA365"/>
    </row>
    <row r="366" spans="1:27" s="7" customFormat="1" ht="12.75">
      <c r="A366" s="460" t="s">
        <v>185</v>
      </c>
      <c r="B366" s="461" t="s">
        <v>368</v>
      </c>
      <c r="C366" s="364" t="s">
        <v>249</v>
      </c>
      <c r="D366" s="365"/>
      <c r="E366" s="364" t="s">
        <v>249</v>
      </c>
      <c r="F366" s="455"/>
      <c r="G366" s="368">
        <v>83346.5</v>
      </c>
      <c r="H366" s="368">
        <v>53193.63</v>
      </c>
      <c r="I366" s="368">
        <v>54955.67</v>
      </c>
      <c r="J366" s="456"/>
      <c r="K366" s="368">
        <v>10</v>
      </c>
      <c r="L366" s="368">
        <v>11</v>
      </c>
      <c r="M366" s="368">
        <v>12</v>
      </c>
      <c r="N366" s="456"/>
      <c r="O366" s="462" t="s">
        <v>250</v>
      </c>
      <c r="P366" s="47"/>
      <c r="Q366" s="457" t="s">
        <v>251</v>
      </c>
      <c r="R366" s="458"/>
      <c r="S366" s="47">
        <v>94016.3227558405</v>
      </c>
      <c r="T366" s="47">
        <v>64300.18675975736</v>
      </c>
      <c r="U366" s="47">
        <v>63784.21418660946</v>
      </c>
      <c r="V366" s="50">
        <f t="shared" si="5"/>
        <v>222100.72370220732</v>
      </c>
      <c r="Y366"/>
      <c r="Z366"/>
      <c r="AA366"/>
    </row>
    <row r="367" spans="1:27" s="7" customFormat="1" ht="12.75">
      <c r="A367" s="460" t="s">
        <v>185</v>
      </c>
      <c r="B367" s="461" t="s">
        <v>368</v>
      </c>
      <c r="C367" s="364" t="s">
        <v>252</v>
      </c>
      <c r="D367" s="365"/>
      <c r="E367" s="364" t="s">
        <v>252</v>
      </c>
      <c r="F367" s="455"/>
      <c r="G367" s="368">
        <v>101133.81</v>
      </c>
      <c r="H367" s="368">
        <v>57603.22</v>
      </c>
      <c r="I367" s="368">
        <v>57603.22</v>
      </c>
      <c r="J367" s="456"/>
      <c r="K367" s="368">
        <v>6</v>
      </c>
      <c r="L367" s="368">
        <v>6</v>
      </c>
      <c r="M367" s="368">
        <v>6</v>
      </c>
      <c r="N367" s="456"/>
      <c r="O367" s="462" t="s">
        <v>252</v>
      </c>
      <c r="P367" s="47"/>
      <c r="Q367" s="457" t="s">
        <v>251</v>
      </c>
      <c r="R367" s="458"/>
      <c r="S367" s="47">
        <v>114080.72231572832</v>
      </c>
      <c r="T367" s="47">
        <v>69630.47650561525</v>
      </c>
      <c r="U367" s="47">
        <v>66857.08903773507</v>
      </c>
      <c r="V367" s="50">
        <f t="shared" si="5"/>
        <v>250568.28785907864</v>
      </c>
      <c r="Y367"/>
      <c r="Z367"/>
      <c r="AA367"/>
    </row>
    <row r="368" spans="1:27" s="7" customFormat="1" ht="12.75">
      <c r="A368" s="460" t="s">
        <v>185</v>
      </c>
      <c r="B368" s="461" t="s">
        <v>368</v>
      </c>
      <c r="C368" s="364" t="s">
        <v>253</v>
      </c>
      <c r="D368" s="365"/>
      <c r="E368" s="364" t="s">
        <v>253</v>
      </c>
      <c r="F368" s="455"/>
      <c r="G368" s="368">
        <v>166711.5</v>
      </c>
      <c r="H368" s="368">
        <v>100768.98</v>
      </c>
      <c r="I368" s="368">
        <v>100768.98</v>
      </c>
      <c r="J368" s="456"/>
      <c r="K368" s="368">
        <v>8</v>
      </c>
      <c r="L368" s="368">
        <v>8</v>
      </c>
      <c r="M368" s="368">
        <v>8</v>
      </c>
      <c r="N368" s="456"/>
      <c r="O368" s="462" t="s">
        <v>253</v>
      </c>
      <c r="P368" s="47"/>
      <c r="Q368" s="457" t="s">
        <v>251</v>
      </c>
      <c r="R368" s="458"/>
      <c r="S368" s="47">
        <v>188053.5138381372</v>
      </c>
      <c r="T368" s="47">
        <v>121809.02550907418</v>
      </c>
      <c r="U368" s="47">
        <v>116957.36224644637</v>
      </c>
      <c r="V368" s="50">
        <f t="shared" si="5"/>
        <v>426819.90159365773</v>
      </c>
      <c r="Y368"/>
      <c r="Z368"/>
      <c r="AA368"/>
    </row>
    <row r="369" spans="1:27" s="7" customFormat="1" ht="12.75">
      <c r="A369" s="460" t="s">
        <v>185</v>
      </c>
      <c r="B369" s="461" t="s">
        <v>369</v>
      </c>
      <c r="C369" s="364" t="s">
        <v>249</v>
      </c>
      <c r="D369" s="365"/>
      <c r="E369" s="364" t="s">
        <v>249</v>
      </c>
      <c r="F369" s="455"/>
      <c r="G369" s="368">
        <v>46477.88</v>
      </c>
      <c r="H369" s="368">
        <v>40440.74</v>
      </c>
      <c r="I369" s="368">
        <v>39793.74</v>
      </c>
      <c r="J369" s="456"/>
      <c r="K369" s="368">
        <v>8</v>
      </c>
      <c r="L369" s="368">
        <v>8</v>
      </c>
      <c r="M369" s="368">
        <v>8</v>
      </c>
      <c r="N369" s="456"/>
      <c r="O369" s="462" t="s">
        <v>250</v>
      </c>
      <c r="P369" s="47"/>
      <c r="Q369" s="457" t="s">
        <v>251</v>
      </c>
      <c r="R369" s="458"/>
      <c r="S369" s="47">
        <v>52427.86880177601</v>
      </c>
      <c r="T369" s="47">
        <v>48884.55882222721</v>
      </c>
      <c r="U369" s="47">
        <v>46186.54336206343</v>
      </c>
      <c r="V369" s="50">
        <f t="shared" si="5"/>
        <v>147498.97098606665</v>
      </c>
      <c r="Y369"/>
      <c r="Z369"/>
      <c r="AA369"/>
    </row>
    <row r="370" spans="1:27" s="7" customFormat="1" ht="12.75">
      <c r="A370" s="460" t="s">
        <v>185</v>
      </c>
      <c r="B370" s="461" t="s">
        <v>369</v>
      </c>
      <c r="C370" s="364" t="s">
        <v>252</v>
      </c>
      <c r="D370" s="365"/>
      <c r="E370" s="364" t="s">
        <v>252</v>
      </c>
      <c r="F370" s="455"/>
      <c r="G370" s="368">
        <v>168915.13</v>
      </c>
      <c r="H370" s="368">
        <v>125337.16</v>
      </c>
      <c r="I370" s="368">
        <v>125337.16</v>
      </c>
      <c r="J370" s="456"/>
      <c r="K370" s="368">
        <v>14</v>
      </c>
      <c r="L370" s="368">
        <v>14</v>
      </c>
      <c r="M370" s="368">
        <v>14</v>
      </c>
      <c r="N370" s="456"/>
      <c r="O370" s="462" t="s">
        <v>252</v>
      </c>
      <c r="P370" s="47"/>
      <c r="Q370" s="457" t="s">
        <v>251</v>
      </c>
      <c r="R370" s="458"/>
      <c r="S370" s="47">
        <v>190539.24736401354</v>
      </c>
      <c r="T370" s="47">
        <v>151506.9153193266</v>
      </c>
      <c r="U370" s="47">
        <v>145472.38272195283</v>
      </c>
      <c r="V370" s="50">
        <f t="shared" si="5"/>
        <v>487518.545405293</v>
      </c>
      <c r="Y370"/>
      <c r="Z370"/>
      <c r="AA370"/>
    </row>
    <row r="371" spans="1:27" s="7" customFormat="1" ht="12.75">
      <c r="A371" s="460" t="s">
        <v>185</v>
      </c>
      <c r="B371" s="461" t="s">
        <v>369</v>
      </c>
      <c r="C371" s="364" t="s">
        <v>253</v>
      </c>
      <c r="D371" s="365"/>
      <c r="E371" s="364" t="s">
        <v>253</v>
      </c>
      <c r="F371" s="455"/>
      <c r="G371" s="368">
        <v>271110.07</v>
      </c>
      <c r="H371" s="368">
        <v>153082.66</v>
      </c>
      <c r="I371" s="368">
        <v>153082.66</v>
      </c>
      <c r="J371" s="456"/>
      <c r="K371" s="368">
        <v>8</v>
      </c>
      <c r="L371" s="368">
        <v>8</v>
      </c>
      <c r="M371" s="368">
        <v>8</v>
      </c>
      <c r="N371" s="456"/>
      <c r="O371" s="462" t="s">
        <v>253</v>
      </c>
      <c r="P371" s="47"/>
      <c r="Q371" s="457" t="s">
        <v>251</v>
      </c>
      <c r="R371" s="458"/>
      <c r="S371" s="47">
        <v>305816.94304474106</v>
      </c>
      <c r="T371" s="47">
        <v>185045.533227953</v>
      </c>
      <c r="U371" s="47">
        <v>177675.15478741162</v>
      </c>
      <c r="V371" s="50">
        <f t="shared" si="5"/>
        <v>668537.6310601057</v>
      </c>
      <c r="Y371"/>
      <c r="Z371"/>
      <c r="AA371"/>
    </row>
    <row r="372" spans="1:27" s="7" customFormat="1" ht="12.75">
      <c r="A372" s="460" t="s">
        <v>185</v>
      </c>
      <c r="B372" s="461" t="s">
        <v>370</v>
      </c>
      <c r="C372" s="364" t="s">
        <v>249</v>
      </c>
      <c r="D372" s="365"/>
      <c r="E372" s="364" t="s">
        <v>249</v>
      </c>
      <c r="F372" s="455"/>
      <c r="G372" s="368">
        <v>573709.62</v>
      </c>
      <c r="H372" s="368">
        <v>417073.89</v>
      </c>
      <c r="I372" s="368">
        <v>422661.54</v>
      </c>
      <c r="J372" s="456"/>
      <c r="K372" s="368">
        <v>75</v>
      </c>
      <c r="L372" s="368">
        <v>76</v>
      </c>
      <c r="M372" s="368">
        <v>79</v>
      </c>
      <c r="N372" s="456"/>
      <c r="O372" s="462" t="s">
        <v>250</v>
      </c>
      <c r="P372" s="47"/>
      <c r="Q372" s="457" t="s">
        <v>251</v>
      </c>
      <c r="R372" s="458"/>
      <c r="S372" s="47">
        <v>647154.5752017254</v>
      </c>
      <c r="T372" s="47">
        <v>504156.776283523</v>
      </c>
      <c r="U372" s="47">
        <v>490561.4688311907</v>
      </c>
      <c r="V372" s="50">
        <f t="shared" si="5"/>
        <v>1641872.820316439</v>
      </c>
      <c r="Y372"/>
      <c r="Z372"/>
      <c r="AA372"/>
    </row>
    <row r="373" spans="1:27" s="7" customFormat="1" ht="12.75">
      <c r="A373" s="460" t="s">
        <v>185</v>
      </c>
      <c r="B373" s="461" t="s">
        <v>370</v>
      </c>
      <c r="C373" s="364" t="s">
        <v>252</v>
      </c>
      <c r="D373" s="365"/>
      <c r="E373" s="364" t="s">
        <v>252</v>
      </c>
      <c r="F373" s="455"/>
      <c r="G373" s="368">
        <v>476518.8</v>
      </c>
      <c r="H373" s="368">
        <v>268539.81</v>
      </c>
      <c r="I373" s="368">
        <v>281177.47</v>
      </c>
      <c r="J373" s="456"/>
      <c r="K373" s="368">
        <v>35</v>
      </c>
      <c r="L373" s="368">
        <v>34</v>
      </c>
      <c r="M373" s="368">
        <v>35</v>
      </c>
      <c r="N373" s="456"/>
      <c r="O373" s="462" t="s">
        <v>252</v>
      </c>
      <c r="P373" s="47"/>
      <c r="Q373" s="457" t="s">
        <v>251</v>
      </c>
      <c r="R373" s="458"/>
      <c r="S373" s="47">
        <v>537521.6151851105</v>
      </c>
      <c r="T373" s="47">
        <v>324609.54319962295</v>
      </c>
      <c r="U373" s="47">
        <v>326348.1997568032</v>
      </c>
      <c r="V373" s="50">
        <f t="shared" si="5"/>
        <v>1188479.3581415366</v>
      </c>
      <c r="Y373"/>
      <c r="Z373"/>
      <c r="AA373"/>
    </row>
    <row r="374" spans="1:27" s="7" customFormat="1" ht="12.75">
      <c r="A374" s="460" t="s">
        <v>185</v>
      </c>
      <c r="B374" s="461" t="s">
        <v>370</v>
      </c>
      <c r="C374" s="364" t="s">
        <v>253</v>
      </c>
      <c r="D374" s="365"/>
      <c r="E374" s="364" t="s">
        <v>253</v>
      </c>
      <c r="F374" s="455"/>
      <c r="G374" s="368">
        <v>303353.41</v>
      </c>
      <c r="H374" s="368">
        <v>194172.62</v>
      </c>
      <c r="I374" s="368">
        <v>214718.94</v>
      </c>
      <c r="J374" s="456"/>
      <c r="K374" s="368">
        <v>14</v>
      </c>
      <c r="L374" s="368">
        <v>14</v>
      </c>
      <c r="M374" s="368">
        <v>15</v>
      </c>
      <c r="N374" s="456"/>
      <c r="O374" s="462" t="s">
        <v>253</v>
      </c>
      <c r="P374" s="47"/>
      <c r="Q374" s="457" t="s">
        <v>251</v>
      </c>
      <c r="R374" s="458"/>
      <c r="S374" s="47">
        <v>342187.9995398104</v>
      </c>
      <c r="T374" s="47">
        <v>234714.86585200892</v>
      </c>
      <c r="U374" s="47">
        <v>249213.20873499947</v>
      </c>
      <c r="V374" s="50">
        <f t="shared" si="5"/>
        <v>826116.0741268187</v>
      </c>
      <c r="Y374"/>
      <c r="Z374"/>
      <c r="AA374"/>
    </row>
    <row r="375" spans="1:27" s="7" customFormat="1" ht="12.75">
      <c r="A375" s="460" t="s">
        <v>185</v>
      </c>
      <c r="B375" s="461" t="s">
        <v>370</v>
      </c>
      <c r="C375" s="364" t="s">
        <v>255</v>
      </c>
      <c r="D375" s="365"/>
      <c r="E375" s="364" t="s">
        <v>255</v>
      </c>
      <c r="F375" s="455"/>
      <c r="G375" s="368">
        <v>0</v>
      </c>
      <c r="H375" s="368">
        <v>0</v>
      </c>
      <c r="I375" s="368">
        <v>21401.12</v>
      </c>
      <c r="J375" s="456"/>
      <c r="K375" s="368">
        <v>0</v>
      </c>
      <c r="L375" s="368">
        <v>0</v>
      </c>
      <c r="M375" s="368">
        <v>2</v>
      </c>
      <c r="N375" s="456"/>
      <c r="O375" s="462" t="s">
        <v>252</v>
      </c>
      <c r="P375" s="47"/>
      <c r="Q375" s="457" t="s">
        <v>251</v>
      </c>
      <c r="R375" s="458"/>
      <c r="S375" s="47">
        <v>0</v>
      </c>
      <c r="T375" s="47">
        <v>0</v>
      </c>
      <c r="U375" s="47">
        <v>24839.177138834475</v>
      </c>
      <c r="V375" s="50">
        <f t="shared" si="5"/>
        <v>24839.177138834475</v>
      </c>
      <c r="Y375"/>
      <c r="Z375"/>
      <c r="AA375"/>
    </row>
    <row r="376" spans="1:27" s="7" customFormat="1" ht="12.75">
      <c r="A376" s="460" t="s">
        <v>185</v>
      </c>
      <c r="B376" s="461" t="s">
        <v>371</v>
      </c>
      <c r="C376" s="364" t="s">
        <v>249</v>
      </c>
      <c r="D376" s="365"/>
      <c r="E376" s="364" t="s">
        <v>249</v>
      </c>
      <c r="F376" s="455"/>
      <c r="G376" s="368">
        <v>622349.74</v>
      </c>
      <c r="H376" s="368">
        <v>450080.82</v>
      </c>
      <c r="I376" s="368">
        <v>444650.72</v>
      </c>
      <c r="J376" s="456"/>
      <c r="K376" s="368">
        <v>98</v>
      </c>
      <c r="L376" s="368">
        <v>102</v>
      </c>
      <c r="M376" s="368">
        <v>102</v>
      </c>
      <c r="N376" s="456"/>
      <c r="O376" s="462" t="s">
        <v>250</v>
      </c>
      <c r="P376" s="47"/>
      <c r="Q376" s="457" t="s">
        <v>251</v>
      </c>
      <c r="R376" s="458"/>
      <c r="S376" s="47">
        <v>702021.4888789981</v>
      </c>
      <c r="T376" s="47">
        <v>544055.3837552492</v>
      </c>
      <c r="U376" s="47">
        <v>516083.17690804444</v>
      </c>
      <c r="V376" s="50">
        <f t="shared" si="5"/>
        <v>1762160.0495422918</v>
      </c>
      <c r="Y376"/>
      <c r="Z376"/>
      <c r="AA376"/>
    </row>
    <row r="377" spans="1:27" s="7" customFormat="1" ht="12.75">
      <c r="A377" s="460" t="s">
        <v>185</v>
      </c>
      <c r="B377" s="461" t="s">
        <v>371</v>
      </c>
      <c r="C377" s="364" t="s">
        <v>252</v>
      </c>
      <c r="D377" s="365"/>
      <c r="E377" s="364" t="s">
        <v>252</v>
      </c>
      <c r="F377" s="455"/>
      <c r="G377" s="368">
        <v>12833.48</v>
      </c>
      <c r="H377" s="368">
        <v>12833.48</v>
      </c>
      <c r="I377" s="368">
        <v>12833.48</v>
      </c>
      <c r="J377" s="456"/>
      <c r="K377" s="368">
        <v>2</v>
      </c>
      <c r="L377" s="368">
        <v>2</v>
      </c>
      <c r="M377" s="368">
        <v>2</v>
      </c>
      <c r="N377" s="456"/>
      <c r="O377" s="462" t="s">
        <v>252</v>
      </c>
      <c r="P377" s="47"/>
      <c r="Q377" s="457" t="s">
        <v>251</v>
      </c>
      <c r="R377" s="458"/>
      <c r="S377" s="47">
        <v>14476.39190320678</v>
      </c>
      <c r="T377" s="47">
        <v>15513.044715647547</v>
      </c>
      <c r="U377" s="47">
        <v>14895.158899519718</v>
      </c>
      <c r="V377" s="50">
        <f t="shared" si="5"/>
        <v>44884.595518374044</v>
      </c>
      <c r="Y377"/>
      <c r="Z377"/>
      <c r="AA377"/>
    </row>
    <row r="378" spans="1:27" s="7" customFormat="1" ht="12.75">
      <c r="A378" s="460" t="s">
        <v>185</v>
      </c>
      <c r="B378" s="461" t="s">
        <v>371</v>
      </c>
      <c r="C378" s="364" t="s">
        <v>253</v>
      </c>
      <c r="D378" s="365"/>
      <c r="E378" s="364" t="s">
        <v>253</v>
      </c>
      <c r="F378" s="455"/>
      <c r="G378" s="368">
        <v>54033.63</v>
      </c>
      <c r="H378" s="368">
        <v>30448.46</v>
      </c>
      <c r="I378" s="368">
        <v>30448.46</v>
      </c>
      <c r="J378" s="456"/>
      <c r="K378" s="368">
        <v>2</v>
      </c>
      <c r="L378" s="368">
        <v>2</v>
      </c>
      <c r="M378" s="368">
        <v>2</v>
      </c>
      <c r="N378" s="456"/>
      <c r="O378" s="462" t="s">
        <v>253</v>
      </c>
      <c r="P378" s="47"/>
      <c r="Q378" s="457" t="s">
        <v>251</v>
      </c>
      <c r="R378" s="458"/>
      <c r="S378" s="47">
        <v>60950.888132671025</v>
      </c>
      <c r="T378" s="47">
        <v>36805.942075150764</v>
      </c>
      <c r="U378" s="47">
        <v>35339.95844818944</v>
      </c>
      <c r="V378" s="50">
        <f t="shared" si="5"/>
        <v>133096.78865601122</v>
      </c>
      <c r="Y378"/>
      <c r="Z378"/>
      <c r="AA378"/>
    </row>
    <row r="379" spans="1:27" s="7" customFormat="1" ht="12.75">
      <c r="A379" s="460" t="s">
        <v>185</v>
      </c>
      <c r="B379" s="461" t="s">
        <v>372</v>
      </c>
      <c r="C379" s="364" t="s">
        <v>249</v>
      </c>
      <c r="D379" s="365"/>
      <c r="E379" s="364" t="s">
        <v>249</v>
      </c>
      <c r="F379" s="455"/>
      <c r="G379" s="368">
        <v>207310.86</v>
      </c>
      <c r="H379" s="368">
        <v>162047.98</v>
      </c>
      <c r="I379" s="368">
        <v>171049.71</v>
      </c>
      <c r="J379" s="456"/>
      <c r="K379" s="368">
        <v>28</v>
      </c>
      <c r="L379" s="368">
        <v>28</v>
      </c>
      <c r="M379" s="368">
        <v>36</v>
      </c>
      <c r="N379" s="456"/>
      <c r="O379" s="462" t="s">
        <v>250</v>
      </c>
      <c r="P379" s="47"/>
      <c r="Q379" s="457" t="s">
        <v>251</v>
      </c>
      <c r="R379" s="458"/>
      <c r="S379" s="47">
        <v>233850.3083458917</v>
      </c>
      <c r="T379" s="47">
        <v>195882.76600114387</v>
      </c>
      <c r="U379" s="47">
        <v>198528.5838421665</v>
      </c>
      <c r="V379" s="50">
        <f t="shared" si="5"/>
        <v>628261.6581892021</v>
      </c>
      <c r="Y379"/>
      <c r="Z379"/>
      <c r="AA379"/>
    </row>
    <row r="380" spans="1:27" s="7" customFormat="1" ht="12.75">
      <c r="A380" s="460" t="s">
        <v>185</v>
      </c>
      <c r="B380" s="461" t="s">
        <v>372</v>
      </c>
      <c r="C380" s="364" t="s">
        <v>252</v>
      </c>
      <c r="D380" s="365"/>
      <c r="E380" s="364" t="s">
        <v>252</v>
      </c>
      <c r="F380" s="455"/>
      <c r="G380" s="368">
        <v>262440.31</v>
      </c>
      <c r="H380" s="368">
        <v>155212.09</v>
      </c>
      <c r="I380" s="368">
        <v>164362.55</v>
      </c>
      <c r="J380" s="456"/>
      <c r="K380" s="368">
        <v>20</v>
      </c>
      <c r="L380" s="368">
        <v>20</v>
      </c>
      <c r="M380" s="368">
        <v>22</v>
      </c>
      <c r="N380" s="456"/>
      <c r="O380" s="462" t="s">
        <v>252</v>
      </c>
      <c r="P380" s="47"/>
      <c r="Q380" s="457" t="s">
        <v>251</v>
      </c>
      <c r="R380" s="458"/>
      <c r="S380" s="47">
        <v>296037.3007757114</v>
      </c>
      <c r="T380" s="47">
        <v>187619.57727593076</v>
      </c>
      <c r="U380" s="47">
        <v>190767.14183372355</v>
      </c>
      <c r="V380" s="50">
        <f t="shared" si="5"/>
        <v>674424.0198853657</v>
      </c>
      <c r="Y380"/>
      <c r="Z380"/>
      <c r="AA380"/>
    </row>
    <row r="381" spans="1:27" s="7" customFormat="1" ht="12.75">
      <c r="A381" s="460" t="s">
        <v>185</v>
      </c>
      <c r="B381" s="461" t="s">
        <v>372</v>
      </c>
      <c r="C381" s="364" t="s">
        <v>253</v>
      </c>
      <c r="D381" s="365"/>
      <c r="E381" s="364" t="s">
        <v>253</v>
      </c>
      <c r="F381" s="455"/>
      <c r="G381" s="368">
        <v>243923.19</v>
      </c>
      <c r="H381" s="368">
        <v>137507.62</v>
      </c>
      <c r="I381" s="368">
        <v>110269.68</v>
      </c>
      <c r="J381" s="456"/>
      <c r="K381" s="368">
        <v>8</v>
      </c>
      <c r="L381" s="368">
        <v>8</v>
      </c>
      <c r="M381" s="368">
        <v>7</v>
      </c>
      <c r="N381" s="456"/>
      <c r="O381" s="462" t="s">
        <v>253</v>
      </c>
      <c r="P381" s="47"/>
      <c r="Q381" s="457" t="s">
        <v>251</v>
      </c>
      <c r="R381" s="458"/>
      <c r="S381" s="47">
        <v>275149.66265739064</v>
      </c>
      <c r="T381" s="47">
        <v>166218.5048640175</v>
      </c>
      <c r="U381" s="47">
        <v>127984.33514519768</v>
      </c>
      <c r="V381" s="50">
        <f t="shared" si="5"/>
        <v>569352.5026666059</v>
      </c>
      <c r="Y381"/>
      <c r="Z381"/>
      <c r="AA381"/>
    </row>
    <row r="382" spans="1:27" s="7" customFormat="1" ht="12.75">
      <c r="A382" s="460" t="s">
        <v>185</v>
      </c>
      <c r="B382" s="461" t="s">
        <v>373</v>
      </c>
      <c r="C382" s="364" t="s">
        <v>249</v>
      </c>
      <c r="D382" s="365"/>
      <c r="E382" s="364" t="s">
        <v>249</v>
      </c>
      <c r="F382" s="455"/>
      <c r="G382" s="368">
        <v>413477.59</v>
      </c>
      <c r="H382" s="368">
        <v>344039.47</v>
      </c>
      <c r="I382" s="368">
        <v>406453.67</v>
      </c>
      <c r="J382" s="456"/>
      <c r="K382" s="368">
        <v>68</v>
      </c>
      <c r="L382" s="368">
        <v>68</v>
      </c>
      <c r="M382" s="368">
        <v>83</v>
      </c>
      <c r="N382" s="456"/>
      <c r="O382" s="462" t="s">
        <v>250</v>
      </c>
      <c r="P382" s="47"/>
      <c r="Q382" s="457" t="s">
        <v>251</v>
      </c>
      <c r="R382" s="458"/>
      <c r="S382" s="47">
        <v>466410.0178621429</v>
      </c>
      <c r="T382" s="47">
        <v>415873.14446725935</v>
      </c>
      <c r="U382" s="47">
        <v>471749.8293481543</v>
      </c>
      <c r="V382" s="50">
        <f t="shared" si="5"/>
        <v>1354032.9916775567</v>
      </c>
      <c r="Y382"/>
      <c r="Z382"/>
      <c r="AA382"/>
    </row>
    <row r="383" spans="1:27" s="7" customFormat="1" ht="12.75">
      <c r="A383" s="460" t="s">
        <v>185</v>
      </c>
      <c r="B383" s="461" t="s">
        <v>373</v>
      </c>
      <c r="C383" s="364" t="s">
        <v>252</v>
      </c>
      <c r="D383" s="365"/>
      <c r="E383" s="364" t="s">
        <v>252</v>
      </c>
      <c r="F383" s="455"/>
      <c r="G383" s="368">
        <v>237180.27</v>
      </c>
      <c r="H383" s="368">
        <v>168636.5</v>
      </c>
      <c r="I383" s="368">
        <v>168636.5</v>
      </c>
      <c r="J383" s="456"/>
      <c r="K383" s="368">
        <v>22</v>
      </c>
      <c r="L383" s="368">
        <v>22</v>
      </c>
      <c r="M383" s="368">
        <v>22</v>
      </c>
      <c r="N383" s="456"/>
      <c r="O383" s="462" t="s">
        <v>252</v>
      </c>
      <c r="P383" s="47"/>
      <c r="Q383" s="457" t="s">
        <v>251</v>
      </c>
      <c r="R383" s="458"/>
      <c r="S383" s="47">
        <v>267543.529909923</v>
      </c>
      <c r="T383" s="47">
        <v>203846.9351407645</v>
      </c>
      <c r="U383" s="47">
        <v>195727.69535300302</v>
      </c>
      <c r="V383" s="50">
        <f t="shared" si="5"/>
        <v>667118.1604036904</v>
      </c>
      <c r="Y383"/>
      <c r="Z383"/>
      <c r="AA383"/>
    </row>
    <row r="384" spans="1:27" s="7" customFormat="1" ht="12.75">
      <c r="A384" s="460" t="s">
        <v>185</v>
      </c>
      <c r="B384" s="461" t="s">
        <v>373</v>
      </c>
      <c r="C384" s="364" t="s">
        <v>253</v>
      </c>
      <c r="D384" s="365"/>
      <c r="E384" s="364" t="s">
        <v>253</v>
      </c>
      <c r="F384" s="455"/>
      <c r="G384" s="368">
        <v>243776.76</v>
      </c>
      <c r="H384" s="368">
        <v>153516.48</v>
      </c>
      <c r="I384" s="368">
        <v>153738.28</v>
      </c>
      <c r="J384" s="456"/>
      <c r="K384" s="368">
        <v>10</v>
      </c>
      <c r="L384" s="368">
        <v>10</v>
      </c>
      <c r="M384" s="368">
        <v>10</v>
      </c>
      <c r="N384" s="456"/>
      <c r="O384" s="462" t="s">
        <v>253</v>
      </c>
      <c r="P384" s="47"/>
      <c r="Q384" s="457" t="s">
        <v>251</v>
      </c>
      <c r="R384" s="458"/>
      <c r="S384" s="47">
        <v>274984.48703344556</v>
      </c>
      <c r="T384" s="47">
        <v>185569.93261600228</v>
      </c>
      <c r="U384" s="47">
        <v>178436.0991359206</v>
      </c>
      <c r="V384" s="50">
        <f t="shared" si="5"/>
        <v>638990.5187853684</v>
      </c>
      <c r="Y384"/>
      <c r="Z384"/>
      <c r="AA384"/>
    </row>
    <row r="385" spans="1:27" s="7" customFormat="1" ht="12.75">
      <c r="A385" s="460" t="s">
        <v>185</v>
      </c>
      <c r="B385" s="461" t="s">
        <v>374</v>
      </c>
      <c r="C385" s="364" t="s">
        <v>249</v>
      </c>
      <c r="D385" s="365"/>
      <c r="E385" s="364" t="s">
        <v>249</v>
      </c>
      <c r="F385" s="455"/>
      <c r="G385" s="368">
        <v>66663.22</v>
      </c>
      <c r="H385" s="368">
        <v>53286.47</v>
      </c>
      <c r="I385" s="368">
        <v>53287.82</v>
      </c>
      <c r="J385" s="456"/>
      <c r="K385" s="368">
        <v>12</v>
      </c>
      <c r="L385" s="368">
        <v>12</v>
      </c>
      <c r="M385" s="368">
        <v>12</v>
      </c>
      <c r="N385" s="456"/>
      <c r="O385" s="462" t="s">
        <v>250</v>
      </c>
      <c r="P385" s="47"/>
      <c r="Q385" s="457" t="s">
        <v>251</v>
      </c>
      <c r="R385" s="458"/>
      <c r="S385" s="47">
        <v>75197.28851797739</v>
      </c>
      <c r="T385" s="47">
        <v>64412.411274962964</v>
      </c>
      <c r="U385" s="47">
        <v>61848.426639462166</v>
      </c>
      <c r="V385" s="50">
        <f t="shared" si="5"/>
        <v>201458.12643240253</v>
      </c>
      <c r="Y385"/>
      <c r="Z385"/>
      <c r="AA385"/>
    </row>
    <row r="386" spans="1:27" s="7" customFormat="1" ht="12.75">
      <c r="A386" s="460" t="s">
        <v>185</v>
      </c>
      <c r="B386" s="461" t="s">
        <v>374</v>
      </c>
      <c r="C386" s="364" t="s">
        <v>252</v>
      </c>
      <c r="D386" s="365"/>
      <c r="E386" s="364" t="s">
        <v>252</v>
      </c>
      <c r="F386" s="455"/>
      <c r="G386" s="368">
        <v>172551.9</v>
      </c>
      <c r="H386" s="368">
        <v>96907.94</v>
      </c>
      <c r="I386" s="368">
        <v>96907.94</v>
      </c>
      <c r="J386" s="456"/>
      <c r="K386" s="368">
        <v>4</v>
      </c>
      <c r="L386" s="368">
        <v>4</v>
      </c>
      <c r="M386" s="368">
        <v>4</v>
      </c>
      <c r="N386" s="456"/>
      <c r="O386" s="462" t="s">
        <v>252</v>
      </c>
      <c r="P386" s="47"/>
      <c r="Q386" s="457" t="s">
        <v>251</v>
      </c>
      <c r="R386" s="458"/>
      <c r="S386" s="47">
        <v>194641.58809948244</v>
      </c>
      <c r="T386" s="47">
        <v>117141.82018605163</v>
      </c>
      <c r="U386" s="47">
        <v>112476.05208603769</v>
      </c>
      <c r="V386" s="50">
        <f t="shared" si="5"/>
        <v>424259.46037157177</v>
      </c>
      <c r="Y386"/>
      <c r="Z386"/>
      <c r="AA386"/>
    </row>
    <row r="387" spans="1:27" s="7" customFormat="1" ht="12.75">
      <c r="A387" s="460" t="s">
        <v>185</v>
      </c>
      <c r="B387" s="461" t="s">
        <v>374</v>
      </c>
      <c r="C387" s="364" t="s">
        <v>253</v>
      </c>
      <c r="D387" s="365"/>
      <c r="E387" s="364" t="s">
        <v>253</v>
      </c>
      <c r="F387" s="455"/>
      <c r="G387" s="368">
        <v>507463.88</v>
      </c>
      <c r="H387" s="368">
        <v>295784.86</v>
      </c>
      <c r="I387" s="368">
        <v>295868.59</v>
      </c>
      <c r="J387" s="456"/>
      <c r="K387" s="368">
        <v>18</v>
      </c>
      <c r="L387" s="368">
        <v>18</v>
      </c>
      <c r="M387" s="368">
        <v>18</v>
      </c>
      <c r="N387" s="456"/>
      <c r="O387" s="462" t="s">
        <v>253</v>
      </c>
      <c r="P387" s="47"/>
      <c r="Q387" s="457" t="s">
        <v>251</v>
      </c>
      <c r="R387" s="458"/>
      <c r="S387" s="47">
        <v>572428.2114907178</v>
      </c>
      <c r="T387" s="47">
        <v>357543.2197183889</v>
      </c>
      <c r="U387" s="47">
        <v>343399.4256761885</v>
      </c>
      <c r="V387" s="50">
        <f t="shared" si="5"/>
        <v>1273370.8568852951</v>
      </c>
      <c r="Y387"/>
      <c r="Z387"/>
      <c r="AA387"/>
    </row>
    <row r="388" spans="1:27" s="7" customFormat="1" ht="12.75">
      <c r="A388" s="460" t="s">
        <v>185</v>
      </c>
      <c r="B388" s="461" t="s">
        <v>374</v>
      </c>
      <c r="C388" s="364" t="s">
        <v>255</v>
      </c>
      <c r="D388" s="365"/>
      <c r="E388" s="364" t="s">
        <v>255</v>
      </c>
      <c r="F388" s="455"/>
      <c r="G388" s="368">
        <v>77727.57</v>
      </c>
      <c r="H388" s="368">
        <v>44210.72</v>
      </c>
      <c r="I388" s="368">
        <v>44210.72</v>
      </c>
      <c r="J388" s="456"/>
      <c r="K388" s="368">
        <v>2</v>
      </c>
      <c r="L388" s="368">
        <v>2</v>
      </c>
      <c r="M388" s="368">
        <v>2</v>
      </c>
      <c r="N388" s="456"/>
      <c r="O388" s="462" t="s">
        <v>252</v>
      </c>
      <c r="P388" s="47"/>
      <c r="Q388" s="457" t="s">
        <v>251</v>
      </c>
      <c r="R388" s="458"/>
      <c r="S388" s="47">
        <v>87678.07056261733</v>
      </c>
      <c r="T388" s="47">
        <v>53441.69128490273</v>
      </c>
      <c r="U388" s="47">
        <v>51313.10443170321</v>
      </c>
      <c r="V388" s="50">
        <f t="shared" si="5"/>
        <v>192432.8662792233</v>
      </c>
      <c r="Y388"/>
      <c r="Z388"/>
      <c r="AA388"/>
    </row>
    <row r="389" spans="1:27" s="7" customFormat="1" ht="12.75">
      <c r="A389" s="460" t="s">
        <v>185</v>
      </c>
      <c r="B389" s="461" t="s">
        <v>375</v>
      </c>
      <c r="C389" s="364" t="s">
        <v>249</v>
      </c>
      <c r="D389" s="365"/>
      <c r="E389" s="364" t="s">
        <v>249</v>
      </c>
      <c r="F389" s="455"/>
      <c r="G389" s="368">
        <v>12335.32</v>
      </c>
      <c r="H389" s="368">
        <v>11540.22</v>
      </c>
      <c r="I389" s="368">
        <v>11540.22</v>
      </c>
      <c r="J389" s="456"/>
      <c r="K389" s="368">
        <v>2</v>
      </c>
      <c r="L389" s="368">
        <v>2</v>
      </c>
      <c r="M389" s="368">
        <v>2</v>
      </c>
      <c r="N389" s="456"/>
      <c r="O389" s="462" t="s">
        <v>250</v>
      </c>
      <c r="P389" s="47"/>
      <c r="Q389" s="457" t="s">
        <v>251</v>
      </c>
      <c r="R389" s="458"/>
      <c r="S389" s="47">
        <v>13914.458632534952</v>
      </c>
      <c r="T389" s="47">
        <v>13949.758669387427</v>
      </c>
      <c r="U389" s="47">
        <v>13394.138661954159</v>
      </c>
      <c r="V389" s="50">
        <f t="shared" si="5"/>
        <v>41258.35596387654</v>
      </c>
      <c r="Y389"/>
      <c r="Z389"/>
      <c r="AA389"/>
    </row>
    <row r="390" spans="1:27" s="7" customFormat="1" ht="12.75">
      <c r="A390" s="460" t="s">
        <v>185</v>
      </c>
      <c r="B390" s="461" t="s">
        <v>375</v>
      </c>
      <c r="C390" s="364" t="s">
        <v>252</v>
      </c>
      <c r="D390" s="365"/>
      <c r="E390" s="364" t="s">
        <v>252</v>
      </c>
      <c r="F390" s="455"/>
      <c r="G390" s="368">
        <v>42173.53</v>
      </c>
      <c r="H390" s="368">
        <v>23859.52</v>
      </c>
      <c r="I390" s="368">
        <v>33601.67</v>
      </c>
      <c r="J390" s="456"/>
      <c r="K390" s="368">
        <v>2</v>
      </c>
      <c r="L390" s="368">
        <v>2</v>
      </c>
      <c r="M390" s="368">
        <v>3</v>
      </c>
      <c r="N390" s="456"/>
      <c r="O390" s="462" t="s">
        <v>252</v>
      </c>
      <c r="P390" s="47"/>
      <c r="Q390" s="457" t="s">
        <v>251</v>
      </c>
      <c r="R390" s="458"/>
      <c r="S390" s="47">
        <v>47572.486046002196</v>
      </c>
      <c r="T390" s="47">
        <v>28841.265241687135</v>
      </c>
      <c r="U390" s="47">
        <v>38999.72680358132</v>
      </c>
      <c r="V390" s="50">
        <f t="shared" si="5"/>
        <v>115413.47809127065</v>
      </c>
      <c r="Y390"/>
      <c r="Z390"/>
      <c r="AA390"/>
    </row>
    <row r="391" spans="1:27" s="7" customFormat="1" ht="12.75">
      <c r="A391" s="460" t="s">
        <v>185</v>
      </c>
      <c r="B391" s="461" t="s">
        <v>375</v>
      </c>
      <c r="C391" s="364" t="s">
        <v>253</v>
      </c>
      <c r="D391" s="365"/>
      <c r="E391" s="364" t="s">
        <v>253</v>
      </c>
      <c r="F391" s="455"/>
      <c r="G391" s="368">
        <v>66269.08</v>
      </c>
      <c r="H391" s="368">
        <v>37290.16</v>
      </c>
      <c r="I391" s="368">
        <v>37290.16</v>
      </c>
      <c r="J391" s="456"/>
      <c r="K391" s="368">
        <v>2</v>
      </c>
      <c r="L391" s="368">
        <v>2</v>
      </c>
      <c r="M391" s="368">
        <v>2</v>
      </c>
      <c r="N391" s="456"/>
      <c r="O391" s="462" t="s">
        <v>253</v>
      </c>
      <c r="P391" s="47"/>
      <c r="Q391" s="457" t="s">
        <v>251</v>
      </c>
      <c r="R391" s="458"/>
      <c r="S391" s="47">
        <v>74752.6916428718</v>
      </c>
      <c r="T391" s="47">
        <v>45076.15389852571</v>
      </c>
      <c r="U391" s="47">
        <v>43280.76707085797</v>
      </c>
      <c r="V391" s="50">
        <f t="shared" si="5"/>
        <v>163109.61261225547</v>
      </c>
      <c r="Y391"/>
      <c r="Z391"/>
      <c r="AA391"/>
    </row>
    <row r="392" spans="1:27" s="7" customFormat="1" ht="12.75">
      <c r="A392" s="460" t="s">
        <v>185</v>
      </c>
      <c r="B392" s="461" t="s">
        <v>376</v>
      </c>
      <c r="C392" s="364" t="s">
        <v>249</v>
      </c>
      <c r="D392" s="365"/>
      <c r="E392" s="364" t="s">
        <v>249</v>
      </c>
      <c r="F392" s="455"/>
      <c r="G392" s="368">
        <v>24654.86</v>
      </c>
      <c r="H392" s="368">
        <v>19399.54</v>
      </c>
      <c r="I392" s="368">
        <v>18850.58</v>
      </c>
      <c r="J392" s="456"/>
      <c r="K392" s="368">
        <v>4</v>
      </c>
      <c r="L392" s="368">
        <v>4</v>
      </c>
      <c r="M392" s="368">
        <v>4</v>
      </c>
      <c r="N392" s="456"/>
      <c r="O392" s="462" t="s">
        <v>250</v>
      </c>
      <c r="P392" s="47"/>
      <c r="Q392" s="457" t="s">
        <v>251</v>
      </c>
      <c r="R392" s="458"/>
      <c r="S392" s="47">
        <v>27811.117146611574</v>
      </c>
      <c r="T392" s="47">
        <v>23450.06432261501</v>
      </c>
      <c r="U392" s="47">
        <v>21878.89679557754</v>
      </c>
      <c r="V392" s="50">
        <f t="shared" si="5"/>
        <v>73140.07826480412</v>
      </c>
      <c r="Y392"/>
      <c r="Z392"/>
      <c r="AA392"/>
    </row>
    <row r="393" spans="1:27" s="7" customFormat="1" ht="12.75">
      <c r="A393" s="460" t="s">
        <v>185</v>
      </c>
      <c r="B393" s="461" t="s">
        <v>376</v>
      </c>
      <c r="C393" s="364" t="s">
        <v>252</v>
      </c>
      <c r="D393" s="365"/>
      <c r="E393" s="364" t="s">
        <v>252</v>
      </c>
      <c r="F393" s="455"/>
      <c r="G393" s="368">
        <v>29569.25</v>
      </c>
      <c r="H393" s="368">
        <v>16857.14</v>
      </c>
      <c r="I393" s="368">
        <v>16857.14</v>
      </c>
      <c r="J393" s="456"/>
      <c r="K393" s="368">
        <v>2</v>
      </c>
      <c r="L393" s="368">
        <v>2</v>
      </c>
      <c r="M393" s="368">
        <v>2</v>
      </c>
      <c r="N393" s="456"/>
      <c r="O393" s="462" t="s">
        <v>252</v>
      </c>
      <c r="P393" s="47"/>
      <c r="Q393" s="457" t="s">
        <v>251</v>
      </c>
      <c r="R393" s="458"/>
      <c r="S393" s="47">
        <v>33354.63578732324</v>
      </c>
      <c r="T393" s="47">
        <v>20376.824259509576</v>
      </c>
      <c r="U393" s="47">
        <v>19565.21371377443</v>
      </c>
      <c r="V393" s="50">
        <f t="shared" si="5"/>
        <v>73296.67376060724</v>
      </c>
      <c r="Y393"/>
      <c r="Z393"/>
      <c r="AA393"/>
    </row>
    <row r="394" spans="1:27" s="7" customFormat="1" ht="12.75">
      <c r="A394" s="460" t="s">
        <v>185</v>
      </c>
      <c r="B394" s="461" t="s">
        <v>376</v>
      </c>
      <c r="C394" s="364" t="s">
        <v>253</v>
      </c>
      <c r="D394" s="365"/>
      <c r="E394" s="364" t="s">
        <v>253</v>
      </c>
      <c r="F394" s="455"/>
      <c r="G394" s="368">
        <v>12909.75</v>
      </c>
      <c r="H394" s="368">
        <v>7172.08</v>
      </c>
      <c r="I394" s="368">
        <v>7172.08</v>
      </c>
      <c r="J394" s="456"/>
      <c r="K394" s="368">
        <v>2</v>
      </c>
      <c r="L394" s="368">
        <v>2</v>
      </c>
      <c r="M394" s="368">
        <v>2</v>
      </c>
      <c r="N394" s="456"/>
      <c r="O394" s="462" t="s">
        <v>253</v>
      </c>
      <c r="P394" s="47"/>
      <c r="Q394" s="457" t="s">
        <v>251</v>
      </c>
      <c r="R394" s="458"/>
      <c r="S394" s="47">
        <v>14562.425809088707</v>
      </c>
      <c r="T394" s="47">
        <v>8669.573470656554</v>
      </c>
      <c r="U394" s="47">
        <v>8324.26366348546</v>
      </c>
      <c r="V394" s="50">
        <f t="shared" si="5"/>
        <v>31556.262943230722</v>
      </c>
      <c r="Y394"/>
      <c r="Z394"/>
      <c r="AA394"/>
    </row>
    <row r="395" spans="1:27" s="7" customFormat="1" ht="12.75">
      <c r="A395" s="460" t="s">
        <v>185</v>
      </c>
      <c r="B395" s="461" t="s">
        <v>376</v>
      </c>
      <c r="C395" s="364" t="s">
        <v>255</v>
      </c>
      <c r="D395" s="365"/>
      <c r="E395" s="364" t="s">
        <v>255</v>
      </c>
      <c r="F395" s="455"/>
      <c r="G395" s="368">
        <v>100460.72</v>
      </c>
      <c r="H395" s="368">
        <v>72015.84</v>
      </c>
      <c r="I395" s="368">
        <v>69915.84</v>
      </c>
      <c r="J395" s="456"/>
      <c r="K395" s="368">
        <v>4</v>
      </c>
      <c r="L395" s="368">
        <v>4</v>
      </c>
      <c r="M395" s="368">
        <v>4</v>
      </c>
      <c r="N395" s="456"/>
      <c r="O395" s="462" t="s">
        <v>252</v>
      </c>
      <c r="P395" s="47"/>
      <c r="Q395" s="457" t="s">
        <v>251</v>
      </c>
      <c r="R395" s="458"/>
      <c r="S395" s="47">
        <v>113321.46491819237</v>
      </c>
      <c r="T395" s="47">
        <v>87052.37754334128</v>
      </c>
      <c r="U395" s="47">
        <v>81147.7125762768</v>
      </c>
      <c r="V395" s="50">
        <f t="shared" si="5"/>
        <v>281521.55503781047</v>
      </c>
      <c r="Y395"/>
      <c r="Z395"/>
      <c r="AA395"/>
    </row>
    <row r="396" spans="1:27" s="7" customFormat="1" ht="12.75">
      <c r="A396" s="460" t="s">
        <v>185</v>
      </c>
      <c r="B396" s="461" t="s">
        <v>377</v>
      </c>
      <c r="C396" s="364" t="s">
        <v>249</v>
      </c>
      <c r="D396" s="365"/>
      <c r="E396" s="364" t="s">
        <v>249</v>
      </c>
      <c r="F396" s="455"/>
      <c r="G396" s="368">
        <v>1282442.37</v>
      </c>
      <c r="H396" s="368">
        <v>1242004.95</v>
      </c>
      <c r="I396" s="368">
        <v>1242034.16</v>
      </c>
      <c r="J396" s="456"/>
      <c r="K396" s="368">
        <v>384</v>
      </c>
      <c r="L396" s="368">
        <v>391</v>
      </c>
      <c r="M396" s="368">
        <v>397</v>
      </c>
      <c r="N396" s="456"/>
      <c r="O396" s="462" t="s">
        <v>250</v>
      </c>
      <c r="P396" s="47"/>
      <c r="Q396" s="457" t="s">
        <v>251</v>
      </c>
      <c r="R396" s="458"/>
      <c r="S396" s="47">
        <v>1446617.6236996758</v>
      </c>
      <c r="T396" s="47">
        <v>1501329.2050484824</v>
      </c>
      <c r="U396" s="47">
        <v>1441565.0448538898</v>
      </c>
      <c r="V396" s="50">
        <f t="shared" si="5"/>
        <v>4389511.873602048</v>
      </c>
      <c r="Y396"/>
      <c r="Z396"/>
      <c r="AA396"/>
    </row>
    <row r="397" spans="1:27" s="7" customFormat="1" ht="12.75">
      <c r="A397" s="460" t="s">
        <v>185</v>
      </c>
      <c r="B397" s="461" t="s">
        <v>377</v>
      </c>
      <c r="C397" s="364" t="s">
        <v>252</v>
      </c>
      <c r="D397" s="365"/>
      <c r="E397" s="364" t="s">
        <v>252</v>
      </c>
      <c r="F397" s="455"/>
      <c r="G397" s="368">
        <v>238125.81</v>
      </c>
      <c r="H397" s="368">
        <v>149044.26</v>
      </c>
      <c r="I397" s="368">
        <v>131410.94</v>
      </c>
      <c r="J397" s="456"/>
      <c r="K397" s="368">
        <v>16</v>
      </c>
      <c r="L397" s="368">
        <v>16</v>
      </c>
      <c r="M397" s="368">
        <v>14</v>
      </c>
      <c r="N397" s="456"/>
      <c r="O397" s="462" t="s">
        <v>252</v>
      </c>
      <c r="P397" s="47"/>
      <c r="Q397" s="457" t="s">
        <v>251</v>
      </c>
      <c r="R397" s="458"/>
      <c r="S397" s="47">
        <v>268610.11571518844</v>
      </c>
      <c r="T397" s="47">
        <v>180163.93604779057</v>
      </c>
      <c r="U397" s="47">
        <v>152521.90617316985</v>
      </c>
      <c r="V397" s="50">
        <f aca="true" t="shared" si="6" ref="V397:V457">+S397+T397+U397</f>
        <v>601295.9579361489</v>
      </c>
      <c r="Y397"/>
      <c r="Z397"/>
      <c r="AA397"/>
    </row>
    <row r="398" spans="1:27" s="7" customFormat="1" ht="12.75">
      <c r="A398" s="460" t="s">
        <v>185</v>
      </c>
      <c r="B398" s="461" t="s">
        <v>377</v>
      </c>
      <c r="C398" s="364" t="s">
        <v>253</v>
      </c>
      <c r="D398" s="365"/>
      <c r="E398" s="364" t="s">
        <v>253</v>
      </c>
      <c r="F398" s="455"/>
      <c r="G398" s="368">
        <v>454663.3</v>
      </c>
      <c r="H398" s="368">
        <v>304341.9</v>
      </c>
      <c r="I398" s="368">
        <v>347736.91</v>
      </c>
      <c r="J398" s="456"/>
      <c r="K398" s="368">
        <v>20</v>
      </c>
      <c r="L398" s="368">
        <v>20</v>
      </c>
      <c r="M398" s="368">
        <v>24</v>
      </c>
      <c r="N398" s="456"/>
      <c r="O398" s="462" t="s">
        <v>253</v>
      </c>
      <c r="P398" s="47"/>
      <c r="Q398" s="457" t="s">
        <v>251</v>
      </c>
      <c r="R398" s="458"/>
      <c r="S398" s="47">
        <v>512868.22551679483</v>
      </c>
      <c r="T398" s="47">
        <v>367886.9257243659</v>
      </c>
      <c r="U398" s="47">
        <v>403600.3118155003</v>
      </c>
      <c r="V398" s="50">
        <f t="shared" si="6"/>
        <v>1284355.463056661</v>
      </c>
      <c r="Y398"/>
      <c r="Z398"/>
      <c r="AA398"/>
    </row>
    <row r="399" spans="1:27" s="7" customFormat="1" ht="12.75">
      <c r="A399" s="460" t="s">
        <v>185</v>
      </c>
      <c r="B399" s="461" t="s">
        <v>378</v>
      </c>
      <c r="C399" s="364" t="s">
        <v>249</v>
      </c>
      <c r="D399" s="365"/>
      <c r="E399" s="364" t="s">
        <v>249</v>
      </c>
      <c r="F399" s="455"/>
      <c r="G399" s="368">
        <v>433871.07</v>
      </c>
      <c r="H399" s="368">
        <v>320298.32</v>
      </c>
      <c r="I399" s="368">
        <v>315234.39</v>
      </c>
      <c r="J399" s="456"/>
      <c r="K399" s="368">
        <v>60</v>
      </c>
      <c r="L399" s="368">
        <v>60</v>
      </c>
      <c r="M399" s="368">
        <v>60</v>
      </c>
      <c r="N399" s="456"/>
      <c r="O399" s="462" t="s">
        <v>250</v>
      </c>
      <c r="P399" s="47"/>
      <c r="Q399" s="457" t="s">
        <v>251</v>
      </c>
      <c r="R399" s="458"/>
      <c r="S399" s="47">
        <v>489414.22317124135</v>
      </c>
      <c r="T399" s="47">
        <v>387174.9642736645</v>
      </c>
      <c r="U399" s="47">
        <v>365876.31177538517</v>
      </c>
      <c r="V399" s="50">
        <f t="shared" si="6"/>
        <v>1242465.4992202912</v>
      </c>
      <c r="Y399"/>
      <c r="Z399"/>
      <c r="AA399"/>
    </row>
    <row r="400" spans="1:27" s="7" customFormat="1" ht="12.75">
      <c r="A400" s="460" t="s">
        <v>185</v>
      </c>
      <c r="B400" s="461" t="s">
        <v>378</v>
      </c>
      <c r="C400" s="364" t="s">
        <v>252</v>
      </c>
      <c r="D400" s="365"/>
      <c r="E400" s="364" t="s">
        <v>252</v>
      </c>
      <c r="F400" s="455"/>
      <c r="G400" s="368">
        <v>269196.17</v>
      </c>
      <c r="H400" s="368">
        <v>158214.22</v>
      </c>
      <c r="I400" s="368">
        <v>158481.03</v>
      </c>
      <c r="J400" s="456"/>
      <c r="K400" s="368">
        <v>16</v>
      </c>
      <c r="L400" s="368">
        <v>16</v>
      </c>
      <c r="M400" s="368">
        <v>16</v>
      </c>
      <c r="N400" s="456"/>
      <c r="O400" s="462" t="s">
        <v>252</v>
      </c>
      <c r="P400" s="47"/>
      <c r="Q400" s="457" t="s">
        <v>251</v>
      </c>
      <c r="R400" s="458"/>
      <c r="S400" s="47">
        <v>303658.03007152193</v>
      </c>
      <c r="T400" s="47">
        <v>191248.53660202055</v>
      </c>
      <c r="U400" s="47">
        <v>183940.76465694042</v>
      </c>
      <c r="V400" s="50">
        <f t="shared" si="6"/>
        <v>678847.3313304828</v>
      </c>
      <c r="Y400"/>
      <c r="Z400"/>
      <c r="AA400"/>
    </row>
    <row r="401" spans="1:27" s="7" customFormat="1" ht="12.75">
      <c r="A401" s="460" t="s">
        <v>185</v>
      </c>
      <c r="B401" s="461" t="s">
        <v>378</v>
      </c>
      <c r="C401" s="364" t="s">
        <v>253</v>
      </c>
      <c r="D401" s="365"/>
      <c r="E401" s="364" t="s">
        <v>253</v>
      </c>
      <c r="F401" s="455"/>
      <c r="G401" s="368">
        <v>249813.89</v>
      </c>
      <c r="H401" s="368">
        <v>147615.05</v>
      </c>
      <c r="I401" s="368">
        <v>147853.57</v>
      </c>
      <c r="J401" s="456"/>
      <c r="K401" s="368">
        <v>10</v>
      </c>
      <c r="L401" s="368">
        <v>10</v>
      </c>
      <c r="M401" s="368">
        <v>10</v>
      </c>
      <c r="N401" s="456"/>
      <c r="O401" s="462" t="s">
        <v>253</v>
      </c>
      <c r="P401" s="47"/>
      <c r="Q401" s="457" t="s">
        <v>251</v>
      </c>
      <c r="R401" s="458"/>
      <c r="S401" s="47">
        <v>281794.47620634385</v>
      </c>
      <c r="T401" s="47">
        <v>178436.31433972303</v>
      </c>
      <c r="U401" s="47">
        <v>171606.01949052492</v>
      </c>
      <c r="V401" s="50">
        <f t="shared" si="6"/>
        <v>631836.8100365918</v>
      </c>
      <c r="Y401"/>
      <c r="Z401"/>
      <c r="AA401"/>
    </row>
    <row r="402" spans="1:27" s="7" customFormat="1" ht="12.75">
      <c r="A402" s="460" t="s">
        <v>185</v>
      </c>
      <c r="B402" s="461" t="s">
        <v>379</v>
      </c>
      <c r="C402" s="364" t="s">
        <v>249</v>
      </c>
      <c r="D402" s="365"/>
      <c r="E402" s="364" t="s">
        <v>249</v>
      </c>
      <c r="F402" s="455"/>
      <c r="G402" s="368">
        <v>12336.65</v>
      </c>
      <c r="H402" s="368">
        <v>20395.24</v>
      </c>
      <c r="I402" s="368">
        <v>20213.72</v>
      </c>
      <c r="J402" s="456"/>
      <c r="K402" s="368">
        <v>3</v>
      </c>
      <c r="L402" s="368">
        <v>4</v>
      </c>
      <c r="M402" s="368">
        <v>5</v>
      </c>
      <c r="N402" s="456"/>
      <c r="O402" s="462" t="s">
        <v>250</v>
      </c>
      <c r="P402" s="47"/>
      <c r="Q402" s="457" t="s">
        <v>251</v>
      </c>
      <c r="R402" s="458"/>
      <c r="S402" s="47">
        <v>13915.958896004506</v>
      </c>
      <c r="T402" s="47">
        <v>24653.661369041252</v>
      </c>
      <c r="U402" s="47">
        <v>23461.02314807829</v>
      </c>
      <c r="V402" s="50">
        <f t="shared" si="6"/>
        <v>62030.643413124046</v>
      </c>
      <c r="Y402"/>
      <c r="Z402"/>
      <c r="AA402"/>
    </row>
    <row r="403" spans="1:27" s="7" customFormat="1" ht="12.75">
      <c r="A403" s="460" t="s">
        <v>185</v>
      </c>
      <c r="B403" s="461" t="s">
        <v>379</v>
      </c>
      <c r="C403" s="364" t="s">
        <v>252</v>
      </c>
      <c r="D403" s="365"/>
      <c r="E403" s="364" t="s">
        <v>252</v>
      </c>
      <c r="F403" s="455"/>
      <c r="G403" s="368">
        <v>174105.98</v>
      </c>
      <c r="H403" s="368">
        <v>111722.19</v>
      </c>
      <c r="I403" s="368">
        <v>119422.28</v>
      </c>
      <c r="J403" s="456"/>
      <c r="K403" s="368">
        <v>14</v>
      </c>
      <c r="L403" s="368">
        <v>13</v>
      </c>
      <c r="M403" s="368">
        <v>14</v>
      </c>
      <c r="N403" s="456"/>
      <c r="O403" s="462" t="s">
        <v>252</v>
      </c>
      <c r="P403" s="47"/>
      <c r="Q403" s="457" t="s">
        <v>251</v>
      </c>
      <c r="R403" s="458"/>
      <c r="S403" s="47">
        <v>196394.61776321637</v>
      </c>
      <c r="T403" s="47">
        <v>135049.2095051437</v>
      </c>
      <c r="U403" s="47">
        <v>138607.2863122813</v>
      </c>
      <c r="V403" s="50">
        <f t="shared" si="6"/>
        <v>470051.11358064134</v>
      </c>
      <c r="Y403"/>
      <c r="Z403"/>
      <c r="AA403"/>
    </row>
    <row r="404" spans="1:27" s="7" customFormat="1" ht="12.75">
      <c r="A404" s="460" t="s">
        <v>185</v>
      </c>
      <c r="B404" s="461" t="s">
        <v>379</v>
      </c>
      <c r="C404" s="364" t="s">
        <v>253</v>
      </c>
      <c r="D404" s="365"/>
      <c r="E404" s="364" t="s">
        <v>253</v>
      </c>
      <c r="F404" s="455"/>
      <c r="G404" s="368">
        <v>149119.47</v>
      </c>
      <c r="H404" s="368">
        <v>83711.82</v>
      </c>
      <c r="I404" s="368">
        <v>83531.82</v>
      </c>
      <c r="J404" s="456"/>
      <c r="K404" s="368">
        <v>4</v>
      </c>
      <c r="L404" s="368">
        <v>4</v>
      </c>
      <c r="M404" s="368">
        <v>4</v>
      </c>
      <c r="N404" s="456"/>
      <c r="O404" s="462" t="s">
        <v>253</v>
      </c>
      <c r="P404" s="47"/>
      <c r="Q404" s="457" t="s">
        <v>251</v>
      </c>
      <c r="R404" s="458"/>
      <c r="S404" s="47">
        <v>168209.39356421534</v>
      </c>
      <c r="T404" s="47">
        <v>101190.41810079876</v>
      </c>
      <c r="U404" s="47">
        <v>96951.07890190964</v>
      </c>
      <c r="V404" s="50">
        <f t="shared" si="6"/>
        <v>366350.8905669238</v>
      </c>
      <c r="Y404"/>
      <c r="Z404"/>
      <c r="AA404"/>
    </row>
    <row r="405" spans="1:27" s="7" customFormat="1" ht="12.75">
      <c r="A405" s="460" t="s">
        <v>185</v>
      </c>
      <c r="B405" s="461" t="s">
        <v>380</v>
      </c>
      <c r="C405" s="364" t="s">
        <v>249</v>
      </c>
      <c r="D405" s="365"/>
      <c r="E405" s="364" t="s">
        <v>249</v>
      </c>
      <c r="F405" s="455"/>
      <c r="G405" s="368">
        <v>43391.61</v>
      </c>
      <c r="H405" s="368">
        <v>31759.46</v>
      </c>
      <c r="I405" s="368">
        <v>31214.74</v>
      </c>
      <c r="J405" s="456"/>
      <c r="K405" s="368">
        <v>8</v>
      </c>
      <c r="L405" s="368">
        <v>8</v>
      </c>
      <c r="M405" s="368">
        <v>8</v>
      </c>
      <c r="N405" s="456"/>
      <c r="O405" s="462" t="s">
        <v>250</v>
      </c>
      <c r="P405" s="47"/>
      <c r="Q405" s="457" t="s">
        <v>251</v>
      </c>
      <c r="R405" s="458"/>
      <c r="S405" s="47">
        <v>48946.50178058534</v>
      </c>
      <c r="T405" s="47">
        <v>38390.67214230433</v>
      </c>
      <c r="U405" s="47">
        <v>36229.34015615361</v>
      </c>
      <c r="V405" s="50">
        <f t="shared" si="6"/>
        <v>123566.51407904326</v>
      </c>
      <c r="Y405"/>
      <c r="Z405"/>
      <c r="AA405"/>
    </row>
    <row r="406" spans="1:27" s="7" customFormat="1" ht="12.75">
      <c r="A406" s="460" t="s">
        <v>185</v>
      </c>
      <c r="B406" s="461" t="s">
        <v>380</v>
      </c>
      <c r="C406" s="364" t="s">
        <v>253</v>
      </c>
      <c r="D406" s="365"/>
      <c r="E406" s="364" t="s">
        <v>253</v>
      </c>
      <c r="F406" s="455"/>
      <c r="G406" s="368">
        <v>18583.37</v>
      </c>
      <c r="H406" s="368">
        <v>18026.76</v>
      </c>
      <c r="I406" s="368">
        <v>18026.76</v>
      </c>
      <c r="J406" s="456"/>
      <c r="K406" s="368">
        <v>2</v>
      </c>
      <c r="L406" s="368">
        <v>2</v>
      </c>
      <c r="M406" s="368">
        <v>2</v>
      </c>
      <c r="N406" s="456"/>
      <c r="O406" s="462" t="s">
        <v>253</v>
      </c>
      <c r="P406" s="47"/>
      <c r="Q406" s="457" t="s">
        <v>251</v>
      </c>
      <c r="R406" s="458"/>
      <c r="S406" s="47">
        <v>20962.369287387035</v>
      </c>
      <c r="T406" s="47">
        <v>21790.654908742337</v>
      </c>
      <c r="U406" s="47">
        <v>20922.731374771774</v>
      </c>
      <c r="V406" s="50">
        <f t="shared" si="6"/>
        <v>63675.75557090115</v>
      </c>
      <c r="Y406"/>
      <c r="Z406"/>
      <c r="AA406"/>
    </row>
    <row r="407" spans="1:27" s="7" customFormat="1" ht="12.75">
      <c r="A407" s="460" t="s">
        <v>185</v>
      </c>
      <c r="B407" s="461" t="s">
        <v>381</v>
      </c>
      <c r="C407" s="364" t="s">
        <v>252</v>
      </c>
      <c r="D407" s="365"/>
      <c r="E407" s="364" t="s">
        <v>252</v>
      </c>
      <c r="F407" s="455"/>
      <c r="G407" s="368">
        <v>33368.72</v>
      </c>
      <c r="H407" s="368">
        <v>18967.96</v>
      </c>
      <c r="I407" s="368">
        <v>18967.96</v>
      </c>
      <c r="J407" s="456"/>
      <c r="K407" s="368">
        <v>2</v>
      </c>
      <c r="L407" s="368">
        <v>2</v>
      </c>
      <c r="M407" s="368">
        <v>2</v>
      </c>
      <c r="N407" s="456"/>
      <c r="O407" s="462" t="s">
        <v>252</v>
      </c>
      <c r="P407" s="47"/>
      <c r="Q407" s="457" t="s">
        <v>251</v>
      </c>
      <c r="R407" s="458"/>
      <c r="S407" s="47">
        <v>37640.504993842216</v>
      </c>
      <c r="T407" s="47">
        <v>22928.37263506189</v>
      </c>
      <c r="U407" s="47">
        <v>22015.133712736846</v>
      </c>
      <c r="V407" s="50">
        <f t="shared" si="6"/>
        <v>82584.01134164096</v>
      </c>
      <c r="Y407"/>
      <c r="Z407"/>
      <c r="AA407"/>
    </row>
    <row r="408" spans="1:27" s="7" customFormat="1" ht="12.75">
      <c r="A408" s="460" t="s">
        <v>185</v>
      </c>
      <c r="B408" s="461" t="s">
        <v>381</v>
      </c>
      <c r="C408" s="364" t="s">
        <v>253</v>
      </c>
      <c r="D408" s="365"/>
      <c r="E408" s="364" t="s">
        <v>253</v>
      </c>
      <c r="F408" s="455"/>
      <c r="G408" s="368">
        <v>132244.11</v>
      </c>
      <c r="H408" s="368">
        <v>73898.72</v>
      </c>
      <c r="I408" s="368">
        <v>74316.67</v>
      </c>
      <c r="J408" s="456"/>
      <c r="K408" s="368">
        <v>2</v>
      </c>
      <c r="L408" s="368">
        <v>2</v>
      </c>
      <c r="M408" s="368">
        <v>2</v>
      </c>
      <c r="N408" s="456"/>
      <c r="O408" s="462" t="s">
        <v>253</v>
      </c>
      <c r="P408" s="47"/>
      <c r="Q408" s="457" t="s">
        <v>251</v>
      </c>
      <c r="R408" s="458"/>
      <c r="S408" s="47">
        <v>149173.6896968544</v>
      </c>
      <c r="T408" s="47">
        <v>89328.39321751527</v>
      </c>
      <c r="U408" s="47">
        <v>86255.52917316036</v>
      </c>
      <c r="V408" s="50">
        <f t="shared" si="6"/>
        <v>324757.61208753</v>
      </c>
      <c r="Y408"/>
      <c r="Z408"/>
      <c r="AA408"/>
    </row>
    <row r="409" spans="1:27" s="7" customFormat="1" ht="12.75">
      <c r="A409" s="460" t="s">
        <v>185</v>
      </c>
      <c r="B409" s="461" t="s">
        <v>382</v>
      </c>
      <c r="C409" s="364" t="s">
        <v>249</v>
      </c>
      <c r="D409" s="365"/>
      <c r="E409" s="364" t="s">
        <v>249</v>
      </c>
      <c r="F409" s="455"/>
      <c r="G409" s="368">
        <v>32057.23</v>
      </c>
      <c r="H409" s="368">
        <v>22844.84</v>
      </c>
      <c r="I409" s="368">
        <v>22844.84</v>
      </c>
      <c r="J409" s="456"/>
      <c r="K409" s="368">
        <v>4</v>
      </c>
      <c r="L409" s="368">
        <v>4</v>
      </c>
      <c r="M409" s="368">
        <v>4</v>
      </c>
      <c r="N409" s="456"/>
      <c r="O409" s="462" t="s">
        <v>250</v>
      </c>
      <c r="P409" s="47"/>
      <c r="Q409" s="457" t="s">
        <v>251</v>
      </c>
      <c r="R409" s="458"/>
      <c r="S409" s="47">
        <v>36161.12113091986</v>
      </c>
      <c r="T409" s="47">
        <v>27614.725268735667</v>
      </c>
      <c r="U409" s="47">
        <v>26514.828544876687</v>
      </c>
      <c r="V409" s="50">
        <f t="shared" si="6"/>
        <v>90290.67494453222</v>
      </c>
      <c r="Y409"/>
      <c r="Z409"/>
      <c r="AA409"/>
    </row>
    <row r="410" spans="1:27" s="7" customFormat="1" ht="12.75">
      <c r="A410" s="460" t="s">
        <v>185</v>
      </c>
      <c r="B410" s="461" t="s">
        <v>382</v>
      </c>
      <c r="C410" s="364" t="s">
        <v>252</v>
      </c>
      <c r="D410" s="365"/>
      <c r="E410" s="364" t="s">
        <v>252</v>
      </c>
      <c r="F410" s="455"/>
      <c r="G410" s="368">
        <v>233800.86</v>
      </c>
      <c r="H410" s="368">
        <v>138726.94</v>
      </c>
      <c r="I410" s="368">
        <v>138857.38</v>
      </c>
      <c r="J410" s="456"/>
      <c r="K410" s="368">
        <v>14</v>
      </c>
      <c r="L410" s="368">
        <v>14</v>
      </c>
      <c r="M410" s="368">
        <v>14</v>
      </c>
      <c r="N410" s="456"/>
      <c r="O410" s="462" t="s">
        <v>252</v>
      </c>
      <c r="P410" s="47"/>
      <c r="Q410" s="457" t="s">
        <v>251</v>
      </c>
      <c r="R410" s="458"/>
      <c r="S410" s="47">
        <v>263731.49579590117</v>
      </c>
      <c r="T410" s="47">
        <v>167692.41261800812</v>
      </c>
      <c r="U410" s="47">
        <v>161164.60535030183</v>
      </c>
      <c r="V410" s="50">
        <f t="shared" si="6"/>
        <v>592588.5137642111</v>
      </c>
      <c r="Y410"/>
      <c r="Z410"/>
      <c r="AA410"/>
    </row>
    <row r="411" spans="1:27" s="7" customFormat="1" ht="12.75">
      <c r="A411" s="460" t="s">
        <v>185</v>
      </c>
      <c r="B411" s="461" t="s">
        <v>382</v>
      </c>
      <c r="C411" s="364" t="s">
        <v>253</v>
      </c>
      <c r="D411" s="365"/>
      <c r="E411" s="364" t="s">
        <v>253</v>
      </c>
      <c r="F411" s="455"/>
      <c r="G411" s="368">
        <v>318384.94</v>
      </c>
      <c r="H411" s="368">
        <v>189303.3</v>
      </c>
      <c r="I411" s="368">
        <v>189526.55</v>
      </c>
      <c r="J411" s="456"/>
      <c r="K411" s="368">
        <v>10</v>
      </c>
      <c r="L411" s="368">
        <v>10</v>
      </c>
      <c r="M411" s="368">
        <v>10</v>
      </c>
      <c r="N411" s="456"/>
      <c r="O411" s="462" t="s">
        <v>253</v>
      </c>
      <c r="P411" s="47"/>
      <c r="Q411" s="457" t="s">
        <v>251</v>
      </c>
      <c r="R411" s="458"/>
      <c r="S411" s="47">
        <v>359143.83063042734</v>
      </c>
      <c r="T411" s="47">
        <v>228828.85684316666</v>
      </c>
      <c r="U411" s="47">
        <v>219973.69987936</v>
      </c>
      <c r="V411" s="50">
        <f t="shared" si="6"/>
        <v>807946.387352954</v>
      </c>
      <c r="Y411"/>
      <c r="Z411"/>
      <c r="AA411"/>
    </row>
    <row r="412" spans="1:27" s="7" customFormat="1" ht="12.75">
      <c r="A412" s="460" t="s">
        <v>185</v>
      </c>
      <c r="B412" s="461" t="s">
        <v>383</v>
      </c>
      <c r="C412" s="364" t="s">
        <v>249</v>
      </c>
      <c r="D412" s="365"/>
      <c r="E412" s="364" t="s">
        <v>249</v>
      </c>
      <c r="F412" s="455"/>
      <c r="G412" s="368">
        <v>7688.28</v>
      </c>
      <c r="H412" s="368">
        <v>0</v>
      </c>
      <c r="I412" s="368">
        <v>0</v>
      </c>
      <c r="J412" s="456"/>
      <c r="K412" s="368">
        <v>1</v>
      </c>
      <c r="L412" s="368">
        <v>0</v>
      </c>
      <c r="M412" s="368">
        <v>0</v>
      </c>
      <c r="N412" s="456"/>
      <c r="O412" s="462" t="s">
        <v>250</v>
      </c>
      <c r="P412" s="47"/>
      <c r="Q412" s="457" t="s">
        <v>251</v>
      </c>
      <c r="R412" s="458"/>
      <c r="S412" s="47">
        <v>8672.515509556772</v>
      </c>
      <c r="T412" s="47">
        <v>0</v>
      </c>
      <c r="U412" s="47">
        <v>0</v>
      </c>
      <c r="V412" s="50">
        <f t="shared" si="6"/>
        <v>8672.515509556772</v>
      </c>
      <c r="Y412"/>
      <c r="Z412"/>
      <c r="AA412"/>
    </row>
    <row r="413" spans="1:27" s="7" customFormat="1" ht="12.75">
      <c r="A413" s="460" t="s">
        <v>185</v>
      </c>
      <c r="B413" s="461" t="s">
        <v>383</v>
      </c>
      <c r="C413" s="364" t="s">
        <v>252</v>
      </c>
      <c r="D413" s="365"/>
      <c r="E413" s="364" t="s">
        <v>252</v>
      </c>
      <c r="F413" s="455"/>
      <c r="G413" s="368">
        <v>62753.2</v>
      </c>
      <c r="H413" s="368">
        <v>43938.56</v>
      </c>
      <c r="I413" s="368">
        <v>43938.56</v>
      </c>
      <c r="J413" s="456"/>
      <c r="K413" s="368">
        <v>8</v>
      </c>
      <c r="L413" s="368">
        <v>8</v>
      </c>
      <c r="M413" s="368">
        <v>8</v>
      </c>
      <c r="N413" s="456"/>
      <c r="O413" s="462" t="s">
        <v>252</v>
      </c>
      <c r="P413" s="47"/>
      <c r="Q413" s="457" t="s">
        <v>251</v>
      </c>
      <c r="R413" s="458"/>
      <c r="S413" s="47">
        <v>70786.71696066193</v>
      </c>
      <c r="T413" s="47">
        <v>53112.705674623154</v>
      </c>
      <c r="U413" s="47">
        <v>50997.222344686015</v>
      </c>
      <c r="V413" s="50">
        <f t="shared" si="6"/>
        <v>174896.6449799711</v>
      </c>
      <c r="Y413"/>
      <c r="Z413"/>
      <c r="AA413"/>
    </row>
    <row r="414" spans="1:27" s="7" customFormat="1" ht="12.75">
      <c r="A414" s="460" t="s">
        <v>185</v>
      </c>
      <c r="B414" s="461" t="s">
        <v>383</v>
      </c>
      <c r="C414" s="364" t="s">
        <v>253</v>
      </c>
      <c r="D414" s="365"/>
      <c r="E414" s="364" t="s">
        <v>253</v>
      </c>
      <c r="F414" s="455"/>
      <c r="G414" s="368">
        <v>67279.39</v>
      </c>
      <c r="H414" s="368">
        <v>37807.22</v>
      </c>
      <c r="I414" s="368">
        <v>37807.22</v>
      </c>
      <c r="J414" s="456"/>
      <c r="K414" s="368">
        <v>2</v>
      </c>
      <c r="L414" s="368">
        <v>2</v>
      </c>
      <c r="M414" s="368">
        <v>2</v>
      </c>
      <c r="N414" s="456"/>
      <c r="O414" s="462" t="s">
        <v>253</v>
      </c>
      <c r="P414" s="47"/>
      <c r="Q414" s="457" t="s">
        <v>251</v>
      </c>
      <c r="R414" s="458"/>
      <c r="S414" s="47">
        <v>75892.33915108694</v>
      </c>
      <c r="T414" s="47">
        <v>45701.17337108285</v>
      </c>
      <c r="U414" s="47">
        <v>43880.891967658026</v>
      </c>
      <c r="V414" s="50">
        <f t="shared" si="6"/>
        <v>165474.4044898278</v>
      </c>
      <c r="Y414"/>
      <c r="Z414"/>
      <c r="AA414"/>
    </row>
    <row r="415" spans="1:27" s="7" customFormat="1" ht="12.75">
      <c r="A415" s="460" t="s">
        <v>185</v>
      </c>
      <c r="B415" s="461" t="s">
        <v>384</v>
      </c>
      <c r="C415" s="364" t="s">
        <v>249</v>
      </c>
      <c r="D415" s="365"/>
      <c r="E415" s="364" t="s">
        <v>249</v>
      </c>
      <c r="F415" s="455"/>
      <c r="G415" s="368">
        <v>33791.57</v>
      </c>
      <c r="H415" s="368">
        <v>23460.1</v>
      </c>
      <c r="I415" s="368">
        <v>22813.1</v>
      </c>
      <c r="J415" s="456"/>
      <c r="K415" s="368">
        <v>4</v>
      </c>
      <c r="L415" s="368">
        <v>4</v>
      </c>
      <c r="M415" s="368">
        <v>4</v>
      </c>
      <c r="N415" s="456"/>
      <c r="O415" s="462" t="s">
        <v>250</v>
      </c>
      <c r="P415" s="47"/>
      <c r="Q415" s="457" t="s">
        <v>251</v>
      </c>
      <c r="R415" s="458"/>
      <c r="S415" s="47">
        <v>38117.487255572545</v>
      </c>
      <c r="T415" s="47">
        <v>28358.44839697129</v>
      </c>
      <c r="U415" s="47">
        <v>26477.989562506293</v>
      </c>
      <c r="V415" s="50">
        <f t="shared" si="6"/>
        <v>92953.92521505013</v>
      </c>
      <c r="Y415"/>
      <c r="Z415"/>
      <c r="AA415"/>
    </row>
    <row r="416" spans="1:27" s="7" customFormat="1" ht="12.75">
      <c r="A416" s="460" t="s">
        <v>185</v>
      </c>
      <c r="B416" s="461" t="s">
        <v>384</v>
      </c>
      <c r="C416" s="364" t="s">
        <v>252</v>
      </c>
      <c r="D416" s="365"/>
      <c r="E416" s="364" t="s">
        <v>252</v>
      </c>
      <c r="F416" s="455"/>
      <c r="G416" s="368">
        <v>101391.1</v>
      </c>
      <c r="H416" s="368">
        <v>71544.42</v>
      </c>
      <c r="I416" s="368">
        <v>71544.42</v>
      </c>
      <c r="J416" s="456"/>
      <c r="K416" s="368">
        <v>8</v>
      </c>
      <c r="L416" s="368">
        <v>8</v>
      </c>
      <c r="M416" s="368">
        <v>8</v>
      </c>
      <c r="N416" s="456"/>
      <c r="O416" s="462" t="s">
        <v>252</v>
      </c>
      <c r="P416" s="47"/>
      <c r="Q416" s="457" t="s">
        <v>251</v>
      </c>
      <c r="R416" s="458"/>
      <c r="S416" s="47">
        <v>114370.94997594021</v>
      </c>
      <c r="T416" s="47">
        <v>86482.52746839274</v>
      </c>
      <c r="U416" s="47">
        <v>83037.92145809061</v>
      </c>
      <c r="V416" s="50">
        <f t="shared" si="6"/>
        <v>283891.39890242356</v>
      </c>
      <c r="Y416"/>
      <c r="Z416"/>
      <c r="AA416"/>
    </row>
    <row r="417" spans="1:27" s="7" customFormat="1" ht="12.75">
      <c r="A417" s="460" t="s">
        <v>185</v>
      </c>
      <c r="B417" s="461" t="s">
        <v>384</v>
      </c>
      <c r="C417" s="364" t="s">
        <v>253</v>
      </c>
      <c r="D417" s="365"/>
      <c r="E417" s="364" t="s">
        <v>253</v>
      </c>
      <c r="F417" s="455"/>
      <c r="G417" s="368">
        <v>73156.49</v>
      </c>
      <c r="H417" s="368">
        <v>41335.16</v>
      </c>
      <c r="I417" s="368">
        <v>41335.16</v>
      </c>
      <c r="J417" s="456"/>
      <c r="K417" s="368">
        <v>2</v>
      </c>
      <c r="L417" s="368">
        <v>2</v>
      </c>
      <c r="M417" s="368">
        <v>2</v>
      </c>
      <c r="N417" s="456"/>
      <c r="O417" s="462" t="s">
        <v>253</v>
      </c>
      <c r="P417" s="47"/>
      <c r="Q417" s="457" t="s">
        <v>251</v>
      </c>
      <c r="R417" s="458"/>
      <c r="S417" s="47">
        <v>82521.81166005073</v>
      </c>
      <c r="T417" s="47">
        <v>49965.72912479281</v>
      </c>
      <c r="U417" s="47">
        <v>47975.590123417154</v>
      </c>
      <c r="V417" s="50">
        <f t="shared" si="6"/>
        <v>180463.1309082607</v>
      </c>
      <c r="Y417"/>
      <c r="Z417"/>
      <c r="AA417"/>
    </row>
    <row r="418" spans="1:27" s="7" customFormat="1" ht="12.75">
      <c r="A418" s="460" t="s">
        <v>185</v>
      </c>
      <c r="B418" s="461" t="s">
        <v>385</v>
      </c>
      <c r="C418" s="364" t="s">
        <v>249</v>
      </c>
      <c r="D418" s="365"/>
      <c r="E418" s="364" t="s">
        <v>249</v>
      </c>
      <c r="F418" s="455"/>
      <c r="G418" s="368">
        <v>41590.27</v>
      </c>
      <c r="H418" s="368">
        <v>28948.06</v>
      </c>
      <c r="I418" s="368">
        <v>28948.06</v>
      </c>
      <c r="J418" s="456"/>
      <c r="K418" s="368">
        <v>6</v>
      </c>
      <c r="L418" s="368">
        <v>6</v>
      </c>
      <c r="M418" s="368">
        <v>6</v>
      </c>
      <c r="N418" s="456"/>
      <c r="O418" s="462" t="s">
        <v>250</v>
      </c>
      <c r="P418" s="47"/>
      <c r="Q418" s="457" t="s">
        <v>251</v>
      </c>
      <c r="R418" s="458"/>
      <c r="S418" s="47">
        <v>46914.55847363177</v>
      </c>
      <c r="T418" s="47">
        <v>34992.266260690645</v>
      </c>
      <c r="U418" s="47">
        <v>33598.52148698801</v>
      </c>
      <c r="V418" s="50">
        <f t="shared" si="6"/>
        <v>115505.3462213104</v>
      </c>
      <c r="Y418"/>
      <c r="Z418"/>
      <c r="AA418"/>
    </row>
    <row r="419" spans="1:27" s="7" customFormat="1" ht="12.75">
      <c r="A419" s="460" t="s">
        <v>185</v>
      </c>
      <c r="B419" s="461" t="s">
        <v>385</v>
      </c>
      <c r="C419" s="364" t="s">
        <v>252</v>
      </c>
      <c r="D419" s="365"/>
      <c r="E419" s="364" t="s">
        <v>252</v>
      </c>
      <c r="F419" s="455"/>
      <c r="G419" s="368">
        <v>306172.3</v>
      </c>
      <c r="H419" s="368">
        <v>173821.5</v>
      </c>
      <c r="I419" s="368">
        <v>173821.5</v>
      </c>
      <c r="J419" s="456"/>
      <c r="K419" s="368">
        <v>18</v>
      </c>
      <c r="L419" s="368">
        <v>18</v>
      </c>
      <c r="M419" s="368">
        <v>18</v>
      </c>
      <c r="N419" s="456"/>
      <c r="O419" s="462" t="s">
        <v>252</v>
      </c>
      <c r="P419" s="47"/>
      <c r="Q419" s="457" t="s">
        <v>251</v>
      </c>
      <c r="R419" s="458"/>
      <c r="S419" s="47">
        <v>345367.75720273826</v>
      </c>
      <c r="T419" s="47">
        <v>210114.5365123825</v>
      </c>
      <c r="U419" s="47">
        <v>201745.65765894105</v>
      </c>
      <c r="V419" s="50">
        <f t="shared" si="6"/>
        <v>757227.9513740619</v>
      </c>
      <c r="Y419"/>
      <c r="Z419"/>
      <c r="AA419"/>
    </row>
    <row r="420" spans="1:27" s="7" customFormat="1" ht="12.75">
      <c r="A420" s="460" t="s">
        <v>185</v>
      </c>
      <c r="B420" s="461" t="s">
        <v>385</v>
      </c>
      <c r="C420" s="364" t="s">
        <v>253</v>
      </c>
      <c r="D420" s="365"/>
      <c r="E420" s="364" t="s">
        <v>253</v>
      </c>
      <c r="F420" s="455"/>
      <c r="G420" s="368">
        <v>71376.44</v>
      </c>
      <c r="H420" s="368">
        <v>40580.6</v>
      </c>
      <c r="I420" s="368">
        <v>40580.6</v>
      </c>
      <c r="J420" s="456"/>
      <c r="K420" s="368">
        <v>2</v>
      </c>
      <c r="L420" s="368">
        <v>2</v>
      </c>
      <c r="M420" s="368">
        <v>2</v>
      </c>
      <c r="N420" s="456"/>
      <c r="O420" s="462" t="s">
        <v>253</v>
      </c>
      <c r="P420" s="47"/>
      <c r="Q420" s="457" t="s">
        <v>251</v>
      </c>
      <c r="R420" s="458"/>
      <c r="S420" s="47">
        <v>80513.88384878651</v>
      </c>
      <c r="T420" s="47">
        <v>49053.62087195421</v>
      </c>
      <c r="U420" s="47">
        <v>47099.81121549649</v>
      </c>
      <c r="V420" s="50">
        <f t="shared" si="6"/>
        <v>176667.31593623722</v>
      </c>
      <c r="Y420"/>
      <c r="Z420"/>
      <c r="AA420"/>
    </row>
    <row r="421" spans="1:27" s="7" customFormat="1" ht="12.75">
      <c r="A421" s="460" t="s">
        <v>185</v>
      </c>
      <c r="B421" s="461" t="s">
        <v>386</v>
      </c>
      <c r="C421" s="364" t="s">
        <v>249</v>
      </c>
      <c r="D421" s="365"/>
      <c r="E421" s="364" t="s">
        <v>249</v>
      </c>
      <c r="F421" s="455"/>
      <c r="G421" s="368">
        <v>24222.47</v>
      </c>
      <c r="H421" s="368">
        <v>15318.28</v>
      </c>
      <c r="I421" s="368">
        <v>14671.28</v>
      </c>
      <c r="J421" s="456"/>
      <c r="K421" s="368">
        <v>2</v>
      </c>
      <c r="L421" s="368">
        <v>2</v>
      </c>
      <c r="M421" s="368">
        <v>2</v>
      </c>
      <c r="N421" s="456"/>
      <c r="O421" s="462" t="s">
        <v>250</v>
      </c>
      <c r="P421" s="47"/>
      <c r="Q421" s="457" t="s">
        <v>251</v>
      </c>
      <c r="R421" s="458"/>
      <c r="S421" s="47">
        <v>27323.373596535712</v>
      </c>
      <c r="T421" s="47">
        <v>18516.658194566833</v>
      </c>
      <c r="U421" s="47">
        <v>17028.198653782583</v>
      </c>
      <c r="V421" s="50">
        <f t="shared" si="6"/>
        <v>62868.230444885136</v>
      </c>
      <c r="Y421"/>
      <c r="Z421"/>
      <c r="AA421"/>
    </row>
    <row r="422" spans="1:27" s="7" customFormat="1" ht="12.75">
      <c r="A422" s="460" t="s">
        <v>185</v>
      </c>
      <c r="B422" s="461" t="s">
        <v>386</v>
      </c>
      <c r="C422" s="364" t="s">
        <v>252</v>
      </c>
      <c r="D422" s="365"/>
      <c r="E422" s="364" t="s">
        <v>252</v>
      </c>
      <c r="F422" s="455"/>
      <c r="G422" s="368">
        <v>28990.32</v>
      </c>
      <c r="H422" s="368">
        <v>21847.14</v>
      </c>
      <c r="I422" s="368">
        <v>21847.14</v>
      </c>
      <c r="J422" s="456"/>
      <c r="K422" s="368">
        <v>4</v>
      </c>
      <c r="L422" s="368">
        <v>4</v>
      </c>
      <c r="M422" s="368">
        <v>4</v>
      </c>
      <c r="N422" s="456"/>
      <c r="O422" s="462" t="s">
        <v>252</v>
      </c>
      <c r="P422" s="47"/>
      <c r="Q422" s="457" t="s">
        <v>251</v>
      </c>
      <c r="R422" s="458"/>
      <c r="S422" s="47">
        <v>32701.592531361217</v>
      </c>
      <c r="T422" s="47">
        <v>26408.710632580733</v>
      </c>
      <c r="U422" s="47">
        <v>25356.849568476613</v>
      </c>
      <c r="V422" s="50">
        <f t="shared" si="6"/>
        <v>84467.15273241856</v>
      </c>
      <c r="Y422"/>
      <c r="Z422"/>
      <c r="AA422"/>
    </row>
    <row r="423" spans="1:27" s="7" customFormat="1" ht="12.75">
      <c r="A423" s="460" t="s">
        <v>185</v>
      </c>
      <c r="B423" s="461" t="s">
        <v>386</v>
      </c>
      <c r="C423" s="364" t="s">
        <v>253</v>
      </c>
      <c r="D423" s="365"/>
      <c r="E423" s="364" t="s">
        <v>253</v>
      </c>
      <c r="F423" s="455"/>
      <c r="G423" s="368">
        <v>140691.58</v>
      </c>
      <c r="H423" s="368">
        <v>91071.4</v>
      </c>
      <c r="I423" s="368">
        <v>91071.4</v>
      </c>
      <c r="J423" s="456"/>
      <c r="K423" s="368">
        <v>6</v>
      </c>
      <c r="L423" s="368">
        <v>6</v>
      </c>
      <c r="M423" s="368">
        <v>6</v>
      </c>
      <c r="N423" s="456"/>
      <c r="O423" s="462" t="s">
        <v>253</v>
      </c>
      <c r="P423" s="47"/>
      <c r="Q423" s="457" t="s">
        <v>251</v>
      </c>
      <c r="R423" s="458"/>
      <c r="S423" s="47">
        <v>158702.58492329196</v>
      </c>
      <c r="T423" s="47">
        <v>110086.6406085196</v>
      </c>
      <c r="U423" s="47">
        <v>105701.88087733959</v>
      </c>
      <c r="V423" s="50">
        <f t="shared" si="6"/>
        <v>374491.10640915117</v>
      </c>
      <c r="Y423"/>
      <c r="Z423"/>
      <c r="AA423"/>
    </row>
    <row r="424" spans="1:27" s="7" customFormat="1" ht="12.75">
      <c r="A424" s="460" t="s">
        <v>185</v>
      </c>
      <c r="B424" s="461" t="s">
        <v>387</v>
      </c>
      <c r="C424" s="364" t="s">
        <v>249</v>
      </c>
      <c r="D424" s="365"/>
      <c r="E424" s="364" t="s">
        <v>249</v>
      </c>
      <c r="F424" s="455"/>
      <c r="G424" s="368">
        <v>12317.4</v>
      </c>
      <c r="H424" s="368">
        <v>12317.4</v>
      </c>
      <c r="I424" s="368">
        <v>12317.4</v>
      </c>
      <c r="J424" s="456"/>
      <c r="K424" s="368">
        <v>2</v>
      </c>
      <c r="L424" s="368">
        <v>2</v>
      </c>
      <c r="M424" s="368">
        <v>2</v>
      </c>
      <c r="N424" s="456"/>
      <c r="O424" s="462" t="s">
        <v>250</v>
      </c>
      <c r="P424" s="47"/>
      <c r="Q424" s="457" t="s">
        <v>251</v>
      </c>
      <c r="R424" s="458"/>
      <c r="S424" s="47">
        <v>13894.24455631358</v>
      </c>
      <c r="T424" s="47">
        <v>14889.209862057456</v>
      </c>
      <c r="U424" s="47">
        <v>14296.171438218176</v>
      </c>
      <c r="V424" s="50">
        <f t="shared" si="6"/>
        <v>43079.62585658921</v>
      </c>
      <c r="Y424"/>
      <c r="Z424"/>
      <c r="AA424"/>
    </row>
    <row r="425" spans="1:27" s="7" customFormat="1" ht="12.75">
      <c r="A425" s="460" t="s">
        <v>185</v>
      </c>
      <c r="B425" s="461" t="s">
        <v>387</v>
      </c>
      <c r="C425" s="364" t="s">
        <v>252</v>
      </c>
      <c r="D425" s="365"/>
      <c r="E425" s="364" t="s">
        <v>252</v>
      </c>
      <c r="F425" s="455"/>
      <c r="G425" s="368">
        <v>215146.15</v>
      </c>
      <c r="H425" s="368">
        <v>121630.8</v>
      </c>
      <c r="I425" s="368">
        <v>121630.8</v>
      </c>
      <c r="J425" s="456"/>
      <c r="K425" s="368">
        <v>8</v>
      </c>
      <c r="L425" s="368">
        <v>8</v>
      </c>
      <c r="M425" s="368">
        <v>8</v>
      </c>
      <c r="N425" s="456"/>
      <c r="O425" s="462" t="s">
        <v>252</v>
      </c>
      <c r="P425" s="47"/>
      <c r="Q425" s="457" t="s">
        <v>251</v>
      </c>
      <c r="R425" s="458"/>
      <c r="S425" s="47">
        <v>242688.6537296284</v>
      </c>
      <c r="T425" s="47">
        <v>147026.6863859206</v>
      </c>
      <c r="U425" s="47">
        <v>141170.60166655522</v>
      </c>
      <c r="V425" s="50">
        <f t="shared" si="6"/>
        <v>530885.9417821042</v>
      </c>
      <c r="Y425"/>
      <c r="Z425"/>
      <c r="AA425"/>
    </row>
    <row r="426" spans="1:27" s="7" customFormat="1" ht="12.75">
      <c r="A426" s="460" t="s">
        <v>185</v>
      </c>
      <c r="B426" s="461" t="s">
        <v>387</v>
      </c>
      <c r="C426" s="364" t="s">
        <v>253</v>
      </c>
      <c r="D426" s="365"/>
      <c r="E426" s="364" t="s">
        <v>253</v>
      </c>
      <c r="F426" s="455"/>
      <c r="G426" s="368">
        <v>33367.83</v>
      </c>
      <c r="H426" s="368">
        <v>18967.46</v>
      </c>
      <c r="I426" s="368">
        <v>18967.46</v>
      </c>
      <c r="J426" s="456"/>
      <c r="K426" s="368">
        <v>2</v>
      </c>
      <c r="L426" s="368">
        <v>2</v>
      </c>
      <c r="M426" s="368">
        <v>2</v>
      </c>
      <c r="N426" s="456"/>
      <c r="O426" s="462" t="s">
        <v>253</v>
      </c>
      <c r="P426" s="47"/>
      <c r="Q426" s="457" t="s">
        <v>251</v>
      </c>
      <c r="R426" s="458"/>
      <c r="S426" s="47">
        <v>37639.50105813702</v>
      </c>
      <c r="T426" s="47">
        <v>22927.76823762972</v>
      </c>
      <c r="U426" s="47">
        <v>22014.553388502907</v>
      </c>
      <c r="V426" s="50">
        <f t="shared" si="6"/>
        <v>82581.82268426966</v>
      </c>
      <c r="Y426"/>
      <c r="Z426"/>
      <c r="AA426"/>
    </row>
    <row r="427" spans="1:27" s="7" customFormat="1" ht="12.75">
      <c r="A427" s="460" t="s">
        <v>185</v>
      </c>
      <c r="B427" s="461" t="s">
        <v>388</v>
      </c>
      <c r="C427" s="364" t="s">
        <v>249</v>
      </c>
      <c r="D427" s="365"/>
      <c r="E427" s="364" t="s">
        <v>249</v>
      </c>
      <c r="F427" s="455"/>
      <c r="G427" s="368">
        <v>27974.6</v>
      </c>
      <c r="H427" s="368">
        <v>31827.74</v>
      </c>
      <c r="I427" s="368">
        <v>31827.74</v>
      </c>
      <c r="J427" s="456"/>
      <c r="K427" s="368">
        <v>4</v>
      </c>
      <c r="L427" s="368">
        <v>6</v>
      </c>
      <c r="M427" s="368">
        <v>6</v>
      </c>
      <c r="N427" s="456"/>
      <c r="O427" s="462" t="s">
        <v>250</v>
      </c>
      <c r="P427" s="47"/>
      <c r="Q427" s="457" t="s">
        <v>251</v>
      </c>
      <c r="R427" s="458"/>
      <c r="S427" s="47">
        <v>31555.842447679694</v>
      </c>
      <c r="T427" s="47">
        <v>38473.20865564166</v>
      </c>
      <c r="U427" s="47">
        <v>36940.81766696171</v>
      </c>
      <c r="V427" s="50">
        <f t="shared" si="6"/>
        <v>106969.86877028306</v>
      </c>
      <c r="Y427"/>
      <c r="Z427"/>
      <c r="AA427"/>
    </row>
    <row r="428" spans="1:27" s="7" customFormat="1" ht="12.75">
      <c r="A428" s="460" t="s">
        <v>185</v>
      </c>
      <c r="B428" s="461" t="s">
        <v>388</v>
      </c>
      <c r="C428" s="364" t="s">
        <v>252</v>
      </c>
      <c r="D428" s="365"/>
      <c r="E428" s="364" t="s">
        <v>252</v>
      </c>
      <c r="F428" s="455"/>
      <c r="G428" s="368">
        <v>197633.87</v>
      </c>
      <c r="H428" s="368">
        <v>162229.16</v>
      </c>
      <c r="I428" s="368">
        <v>192697.69</v>
      </c>
      <c r="J428" s="456"/>
      <c r="K428" s="368">
        <v>15</v>
      </c>
      <c r="L428" s="368">
        <v>18</v>
      </c>
      <c r="M428" s="368">
        <v>18</v>
      </c>
      <c r="N428" s="456"/>
      <c r="O428" s="462" t="s">
        <v>252</v>
      </c>
      <c r="P428" s="47"/>
      <c r="Q428" s="457" t="s">
        <v>251</v>
      </c>
      <c r="R428" s="458"/>
      <c r="S428" s="47">
        <v>222934.49286299752</v>
      </c>
      <c r="T428" s="47">
        <v>196101.7754546655</v>
      </c>
      <c r="U428" s="47">
        <v>223654.27866178093</v>
      </c>
      <c r="V428" s="50">
        <f t="shared" si="6"/>
        <v>642690.5469794439</v>
      </c>
      <c r="Y428"/>
      <c r="Z428"/>
      <c r="AA428"/>
    </row>
    <row r="429" spans="1:27" s="7" customFormat="1" ht="12.75">
      <c r="A429" s="460" t="s">
        <v>185</v>
      </c>
      <c r="B429" s="461" t="s">
        <v>388</v>
      </c>
      <c r="C429" s="364" t="s">
        <v>253</v>
      </c>
      <c r="D429" s="365"/>
      <c r="E429" s="364" t="s">
        <v>253</v>
      </c>
      <c r="F429" s="455"/>
      <c r="G429" s="368">
        <v>91303.9</v>
      </c>
      <c r="H429" s="368">
        <v>51692.42</v>
      </c>
      <c r="I429" s="368">
        <v>51692.42</v>
      </c>
      <c r="J429" s="456"/>
      <c r="K429" s="368">
        <v>2</v>
      </c>
      <c r="L429" s="368">
        <v>2</v>
      </c>
      <c r="M429" s="368">
        <v>2</v>
      </c>
      <c r="N429" s="456"/>
      <c r="O429" s="462" t="s">
        <v>253</v>
      </c>
      <c r="P429" s="47"/>
      <c r="Q429" s="457" t="s">
        <v>251</v>
      </c>
      <c r="R429" s="458"/>
      <c r="S429" s="47">
        <v>102992.41037436467</v>
      </c>
      <c r="T429" s="47">
        <v>62485.53182145713</v>
      </c>
      <c r="U429" s="47">
        <v>59996.72807381249</v>
      </c>
      <c r="V429" s="50">
        <f t="shared" si="6"/>
        <v>225474.67026963428</v>
      </c>
      <c r="Y429"/>
      <c r="Z429"/>
      <c r="AA429"/>
    </row>
    <row r="430" spans="1:27" s="7" customFormat="1" ht="12.75">
      <c r="A430" s="460" t="s">
        <v>185</v>
      </c>
      <c r="B430" s="461" t="s">
        <v>389</v>
      </c>
      <c r="C430" s="364" t="s">
        <v>249</v>
      </c>
      <c r="D430" s="365"/>
      <c r="E430" s="364" t="s">
        <v>249</v>
      </c>
      <c r="F430" s="455"/>
      <c r="G430" s="368">
        <v>25895.18</v>
      </c>
      <c r="H430" s="368">
        <v>17989.3</v>
      </c>
      <c r="I430" s="368">
        <v>17342.3</v>
      </c>
      <c r="J430" s="456"/>
      <c r="K430" s="368">
        <v>4</v>
      </c>
      <c r="L430" s="368">
        <v>4</v>
      </c>
      <c r="M430" s="368">
        <v>4</v>
      </c>
      <c r="N430" s="456"/>
      <c r="O430" s="462" t="s">
        <v>250</v>
      </c>
      <c r="P430" s="47"/>
      <c r="Q430" s="457" t="s">
        <v>251</v>
      </c>
      <c r="R430" s="458"/>
      <c r="S430" s="47">
        <v>29210.219993648032</v>
      </c>
      <c r="T430" s="47">
        <v>21745.37345312405</v>
      </c>
      <c r="U430" s="47">
        <v>20128.313924449238</v>
      </c>
      <c r="V430" s="50">
        <f t="shared" si="6"/>
        <v>71083.90737122131</v>
      </c>
      <c r="Y430"/>
      <c r="Z430"/>
      <c r="AA430"/>
    </row>
    <row r="431" spans="1:27" s="7" customFormat="1" ht="12.75">
      <c r="A431" s="460" t="s">
        <v>185</v>
      </c>
      <c r="B431" s="461" t="s">
        <v>389</v>
      </c>
      <c r="C431" s="364" t="s">
        <v>252</v>
      </c>
      <c r="D431" s="365"/>
      <c r="E431" s="364" t="s">
        <v>252</v>
      </c>
      <c r="F431" s="455"/>
      <c r="G431" s="368">
        <v>160816.38</v>
      </c>
      <c r="H431" s="368">
        <v>115743.34</v>
      </c>
      <c r="I431" s="368">
        <v>126215.95</v>
      </c>
      <c r="J431" s="456"/>
      <c r="K431" s="368">
        <v>10</v>
      </c>
      <c r="L431" s="368">
        <v>12</v>
      </c>
      <c r="M431" s="368">
        <v>12</v>
      </c>
      <c r="N431" s="456"/>
      <c r="O431" s="462" t="s">
        <v>252</v>
      </c>
      <c r="P431" s="47"/>
      <c r="Q431" s="457" t="s">
        <v>251</v>
      </c>
      <c r="R431" s="458"/>
      <c r="S431" s="47">
        <v>181403.71445118744</v>
      </c>
      <c r="T431" s="47">
        <v>139909.95497389624</v>
      </c>
      <c r="U431" s="47">
        <v>146492.34898903774</v>
      </c>
      <c r="V431" s="50">
        <f t="shared" si="6"/>
        <v>467806.0184141214</v>
      </c>
      <c r="Y431"/>
      <c r="Z431"/>
      <c r="AA431"/>
    </row>
    <row r="432" spans="1:27" s="7" customFormat="1" ht="12.75">
      <c r="A432" s="460" t="s">
        <v>185</v>
      </c>
      <c r="B432" s="461" t="s">
        <v>389</v>
      </c>
      <c r="C432" s="364" t="s">
        <v>253</v>
      </c>
      <c r="D432" s="365"/>
      <c r="E432" s="364" t="s">
        <v>253</v>
      </c>
      <c r="F432" s="455"/>
      <c r="G432" s="368">
        <v>144254.57</v>
      </c>
      <c r="H432" s="368">
        <v>61498.06</v>
      </c>
      <c r="I432" s="368">
        <v>61498.06</v>
      </c>
      <c r="J432" s="456"/>
      <c r="K432" s="368">
        <v>4</v>
      </c>
      <c r="L432" s="368">
        <v>2</v>
      </c>
      <c r="M432" s="368">
        <v>2</v>
      </c>
      <c r="N432" s="456"/>
      <c r="O432" s="462" t="s">
        <v>253</v>
      </c>
      <c r="P432" s="47"/>
      <c r="Q432" s="457" t="s">
        <v>251</v>
      </c>
      <c r="R432" s="458"/>
      <c r="S432" s="47">
        <v>162721.7005168182</v>
      </c>
      <c r="T432" s="47">
        <v>74338.53909505262</v>
      </c>
      <c r="U432" s="47">
        <v>71377.62911635796</v>
      </c>
      <c r="V432" s="50">
        <f t="shared" si="6"/>
        <v>308437.8687282288</v>
      </c>
      <c r="Y432"/>
      <c r="Z432"/>
      <c r="AA432"/>
    </row>
    <row r="433" spans="1:27" s="7" customFormat="1" ht="12.75">
      <c r="A433" s="460" t="s">
        <v>185</v>
      </c>
      <c r="B433" s="461" t="s">
        <v>390</v>
      </c>
      <c r="C433" s="364" t="s">
        <v>249</v>
      </c>
      <c r="D433" s="365"/>
      <c r="E433" s="364" t="s">
        <v>249</v>
      </c>
      <c r="F433" s="455"/>
      <c r="G433" s="368">
        <v>48620.82</v>
      </c>
      <c r="H433" s="368">
        <v>50766.34</v>
      </c>
      <c r="I433" s="368">
        <v>39778.42</v>
      </c>
      <c r="J433" s="456"/>
      <c r="K433" s="368">
        <v>8</v>
      </c>
      <c r="L433" s="368">
        <v>8</v>
      </c>
      <c r="M433" s="368">
        <v>8</v>
      </c>
      <c r="N433" s="456"/>
      <c r="O433" s="462" t="s">
        <v>250</v>
      </c>
      <c r="P433" s="47"/>
      <c r="Q433" s="457" t="s">
        <v>251</v>
      </c>
      <c r="R433" s="458"/>
      <c r="S433" s="47">
        <v>54845.1429366995</v>
      </c>
      <c r="T433" s="47">
        <v>61366.09107348644</v>
      </c>
      <c r="U433" s="47">
        <v>46168.76222753557</v>
      </c>
      <c r="V433" s="50">
        <f t="shared" si="6"/>
        <v>162379.9962377215</v>
      </c>
      <c r="Y433"/>
      <c r="Z433"/>
      <c r="AA433"/>
    </row>
    <row r="434" spans="1:27" s="7" customFormat="1" ht="12.75">
      <c r="A434" s="460" t="s">
        <v>185</v>
      </c>
      <c r="B434" s="461" t="s">
        <v>390</v>
      </c>
      <c r="C434" s="364" t="s">
        <v>252</v>
      </c>
      <c r="D434" s="365"/>
      <c r="E434" s="364" t="s">
        <v>252</v>
      </c>
      <c r="F434" s="455"/>
      <c r="G434" s="368">
        <v>453859.27</v>
      </c>
      <c r="H434" s="368">
        <v>258551.25</v>
      </c>
      <c r="I434" s="368">
        <v>259035.36</v>
      </c>
      <c r="J434" s="456"/>
      <c r="K434" s="368">
        <v>28</v>
      </c>
      <c r="L434" s="368">
        <v>28</v>
      </c>
      <c r="M434" s="368">
        <v>28</v>
      </c>
      <c r="N434" s="456"/>
      <c r="O434" s="462" t="s">
        <v>252</v>
      </c>
      <c r="P434" s="47"/>
      <c r="Q434" s="457" t="s">
        <v>251</v>
      </c>
      <c r="R434" s="458"/>
      <c r="S434" s="47">
        <v>511961.26548865467</v>
      </c>
      <c r="T434" s="47">
        <v>312535.42316944187</v>
      </c>
      <c r="U434" s="47">
        <v>300648.9937097571</v>
      </c>
      <c r="V434" s="50">
        <f t="shared" si="6"/>
        <v>1125145.6823678538</v>
      </c>
      <c r="Y434"/>
      <c r="Z434"/>
      <c r="AA434"/>
    </row>
    <row r="435" spans="1:27" s="7" customFormat="1" ht="12.75">
      <c r="A435" s="460" t="s">
        <v>185</v>
      </c>
      <c r="B435" s="461" t="s">
        <v>390</v>
      </c>
      <c r="C435" s="364" t="s">
        <v>253</v>
      </c>
      <c r="D435" s="365"/>
      <c r="E435" s="364" t="s">
        <v>253</v>
      </c>
      <c r="F435" s="455"/>
      <c r="G435" s="368">
        <v>214933.08</v>
      </c>
      <c r="H435" s="368">
        <v>122248.21</v>
      </c>
      <c r="I435" s="368">
        <v>122677.54</v>
      </c>
      <c r="J435" s="456"/>
      <c r="K435" s="368">
        <v>8</v>
      </c>
      <c r="L435" s="368">
        <v>8</v>
      </c>
      <c r="M435" s="368">
        <v>8</v>
      </c>
      <c r="N435" s="456"/>
      <c r="O435" s="462" t="s">
        <v>253</v>
      </c>
      <c r="P435" s="47"/>
      <c r="Q435" s="457" t="s">
        <v>251</v>
      </c>
      <c r="R435" s="458"/>
      <c r="S435" s="47">
        <v>242448.3070097351</v>
      </c>
      <c r="T435" s="47">
        <v>147773.00842311454</v>
      </c>
      <c r="U435" s="47">
        <v>142385.49884381992</v>
      </c>
      <c r="V435" s="50">
        <f t="shared" si="6"/>
        <v>532606.8142766695</v>
      </c>
      <c r="Y435"/>
      <c r="Z435"/>
      <c r="AA435"/>
    </row>
    <row r="436" spans="1:27" s="7" customFormat="1" ht="12.75">
      <c r="A436" s="460" t="s">
        <v>185</v>
      </c>
      <c r="B436" s="461" t="s">
        <v>391</v>
      </c>
      <c r="C436" s="364" t="s">
        <v>249</v>
      </c>
      <c r="D436" s="365"/>
      <c r="E436" s="364" t="s">
        <v>249</v>
      </c>
      <c r="F436" s="455"/>
      <c r="G436" s="368">
        <v>679711.01</v>
      </c>
      <c r="H436" s="368">
        <v>533401.88</v>
      </c>
      <c r="I436" s="368">
        <v>528619.6</v>
      </c>
      <c r="J436" s="456"/>
      <c r="K436" s="368">
        <v>121</v>
      </c>
      <c r="L436" s="368">
        <v>130</v>
      </c>
      <c r="M436" s="368">
        <v>131</v>
      </c>
      <c r="N436" s="456"/>
      <c r="O436" s="462" t="s">
        <v>250</v>
      </c>
      <c r="P436" s="47"/>
      <c r="Q436" s="457" t="s">
        <v>251</v>
      </c>
      <c r="R436" s="458"/>
      <c r="S436" s="47">
        <v>766726.013652143</v>
      </c>
      <c r="T436" s="47">
        <v>644773.4531748574</v>
      </c>
      <c r="U436" s="47">
        <v>613541.5288293241</v>
      </c>
      <c r="V436" s="50">
        <f t="shared" si="6"/>
        <v>2025040.9956563246</v>
      </c>
      <c r="Y436"/>
      <c r="Z436"/>
      <c r="AA436"/>
    </row>
    <row r="437" spans="1:27" s="7" customFormat="1" ht="12.75">
      <c r="A437" s="460" t="s">
        <v>185</v>
      </c>
      <c r="B437" s="461" t="s">
        <v>391</v>
      </c>
      <c r="C437" s="364" t="s">
        <v>253</v>
      </c>
      <c r="D437" s="365"/>
      <c r="E437" s="364" t="s">
        <v>253</v>
      </c>
      <c r="F437" s="455"/>
      <c r="G437" s="368">
        <v>64207.81</v>
      </c>
      <c r="H437" s="368">
        <v>58662.64</v>
      </c>
      <c r="I437" s="368">
        <v>58662.64</v>
      </c>
      <c r="J437" s="456"/>
      <c r="K437" s="368">
        <v>4</v>
      </c>
      <c r="L437" s="368">
        <v>4</v>
      </c>
      <c r="M437" s="368">
        <v>4</v>
      </c>
      <c r="N437" s="456"/>
      <c r="O437" s="462" t="s">
        <v>253</v>
      </c>
      <c r="P437" s="47"/>
      <c r="Q437" s="457" t="s">
        <v>251</v>
      </c>
      <c r="R437" s="458"/>
      <c r="S437" s="47">
        <v>72427.54270912016</v>
      </c>
      <c r="T437" s="47">
        <v>70911.09796079743</v>
      </c>
      <c r="U437" s="47">
        <v>68086.70323757247</v>
      </c>
      <c r="V437" s="50">
        <f t="shared" si="6"/>
        <v>211425.34390749002</v>
      </c>
      <c r="Y437"/>
      <c r="Z437"/>
      <c r="AA437"/>
    </row>
    <row r="438" spans="1:27" s="7" customFormat="1" ht="12.75">
      <c r="A438" s="460" t="s">
        <v>185</v>
      </c>
      <c r="B438" s="461" t="s">
        <v>392</v>
      </c>
      <c r="C438" s="364" t="s">
        <v>249</v>
      </c>
      <c r="D438" s="365"/>
      <c r="E438" s="364" t="s">
        <v>249</v>
      </c>
      <c r="F438" s="455"/>
      <c r="G438" s="368">
        <v>158930.23</v>
      </c>
      <c r="H438" s="368">
        <v>113357.35</v>
      </c>
      <c r="I438" s="368">
        <v>108959.34</v>
      </c>
      <c r="J438" s="456"/>
      <c r="K438" s="368">
        <v>29</v>
      </c>
      <c r="L438" s="368">
        <v>30</v>
      </c>
      <c r="M438" s="368">
        <v>30</v>
      </c>
      <c r="N438" s="456"/>
      <c r="O438" s="462" t="s">
        <v>250</v>
      </c>
      <c r="P438" s="47"/>
      <c r="Q438" s="457" t="s">
        <v>251</v>
      </c>
      <c r="R438" s="458"/>
      <c r="S438" s="47">
        <v>179276.10396765269</v>
      </c>
      <c r="T438" s="47">
        <v>137025.78251552267</v>
      </c>
      <c r="U438" s="47">
        <v>126463.4910318008</v>
      </c>
      <c r="V438" s="50">
        <f t="shared" si="6"/>
        <v>442765.37751497613</v>
      </c>
      <c r="Y438"/>
      <c r="Z438"/>
      <c r="AA438"/>
    </row>
    <row r="439" spans="1:27" s="7" customFormat="1" ht="12.75">
      <c r="A439" s="460" t="s">
        <v>185</v>
      </c>
      <c r="B439" s="461" t="s">
        <v>392</v>
      </c>
      <c r="C439" s="364" t="s">
        <v>253</v>
      </c>
      <c r="D439" s="365"/>
      <c r="E439" s="364" t="s">
        <v>253</v>
      </c>
      <c r="F439" s="455"/>
      <c r="G439" s="368">
        <v>39960.43</v>
      </c>
      <c r="H439" s="368">
        <v>22630.02</v>
      </c>
      <c r="I439" s="368">
        <v>22630.02</v>
      </c>
      <c r="J439" s="456"/>
      <c r="K439" s="368">
        <v>2</v>
      </c>
      <c r="L439" s="368">
        <v>2</v>
      </c>
      <c r="M439" s="368">
        <v>2</v>
      </c>
      <c r="N439" s="456"/>
      <c r="O439" s="462" t="s">
        <v>253</v>
      </c>
      <c r="P439" s="47"/>
      <c r="Q439" s="457" t="s">
        <v>251</v>
      </c>
      <c r="R439" s="458"/>
      <c r="S439" s="47">
        <v>45076.070193015556</v>
      </c>
      <c r="T439" s="47">
        <v>27355.05195597752</v>
      </c>
      <c r="U439" s="47">
        <v>26265.498041007522</v>
      </c>
      <c r="V439" s="50">
        <f t="shared" si="6"/>
        <v>98696.6201900006</v>
      </c>
      <c r="Y439"/>
      <c r="Z439"/>
      <c r="AA439"/>
    </row>
    <row r="440" spans="1:27" s="7" customFormat="1" ht="12.75">
      <c r="A440" s="460" t="s">
        <v>185</v>
      </c>
      <c r="B440" s="461" t="s">
        <v>394</v>
      </c>
      <c r="C440" s="364" t="s">
        <v>249</v>
      </c>
      <c r="D440" s="365"/>
      <c r="E440" s="364" t="s">
        <v>249</v>
      </c>
      <c r="F440" s="455"/>
      <c r="G440" s="368">
        <v>43724.2</v>
      </c>
      <c r="H440" s="368">
        <v>31908.08</v>
      </c>
      <c r="I440" s="368">
        <v>31261.08</v>
      </c>
      <c r="J440" s="456"/>
      <c r="K440" s="368">
        <v>8</v>
      </c>
      <c r="L440" s="368">
        <v>8</v>
      </c>
      <c r="M440" s="368">
        <v>8</v>
      </c>
      <c r="N440" s="456"/>
      <c r="O440" s="462" t="s">
        <v>250</v>
      </c>
      <c r="P440" s="47"/>
      <c r="Q440" s="457" t="s">
        <v>251</v>
      </c>
      <c r="R440" s="458"/>
      <c r="S440" s="47">
        <v>49321.66916956226</v>
      </c>
      <c r="T440" s="47">
        <v>38570.323235042975</v>
      </c>
      <c r="U440" s="47">
        <v>36283.12460615499</v>
      </c>
      <c r="V440" s="50">
        <f t="shared" si="6"/>
        <v>124175.11701076022</v>
      </c>
      <c r="Y440"/>
      <c r="Z440"/>
      <c r="AA440"/>
    </row>
    <row r="441" spans="1:27" s="7" customFormat="1" ht="12.75">
      <c r="A441" s="460" t="s">
        <v>185</v>
      </c>
      <c r="B441" s="461" t="s">
        <v>394</v>
      </c>
      <c r="C441" s="364" t="s">
        <v>253</v>
      </c>
      <c r="D441" s="365"/>
      <c r="E441" s="364" t="s">
        <v>253</v>
      </c>
      <c r="F441" s="455"/>
      <c r="G441" s="368">
        <v>66396.39</v>
      </c>
      <c r="H441" s="368">
        <v>38243.76</v>
      </c>
      <c r="I441" s="368">
        <v>38243.76</v>
      </c>
      <c r="J441" s="456"/>
      <c r="K441" s="368">
        <v>4</v>
      </c>
      <c r="L441" s="368">
        <v>4</v>
      </c>
      <c r="M441" s="368">
        <v>4</v>
      </c>
      <c r="N441" s="456"/>
      <c r="O441" s="462" t="s">
        <v>253</v>
      </c>
      <c r="P441" s="47"/>
      <c r="Q441" s="457" t="s">
        <v>251</v>
      </c>
      <c r="R441" s="458"/>
      <c r="S441" s="47">
        <v>74896.29956941996</v>
      </c>
      <c r="T441" s="47">
        <v>46228.86068116311</v>
      </c>
      <c r="U441" s="47">
        <v>44387.5614498247</v>
      </c>
      <c r="V441" s="50">
        <f t="shared" si="6"/>
        <v>165512.7217004078</v>
      </c>
      <c r="Y441"/>
      <c r="Z441"/>
      <c r="AA441"/>
    </row>
    <row r="442" spans="1:27" s="7" customFormat="1" ht="12.75">
      <c r="A442" s="460" t="s">
        <v>185</v>
      </c>
      <c r="B442" s="461" t="s">
        <v>395</v>
      </c>
      <c r="C442" s="364" t="s">
        <v>249</v>
      </c>
      <c r="D442" s="365"/>
      <c r="E442" s="364" t="s">
        <v>249</v>
      </c>
      <c r="F442" s="455"/>
      <c r="G442" s="368">
        <v>67356.31</v>
      </c>
      <c r="H442" s="368">
        <v>56226.62</v>
      </c>
      <c r="I442" s="368">
        <v>56302.54</v>
      </c>
      <c r="J442" s="456"/>
      <c r="K442" s="368">
        <v>10</v>
      </c>
      <c r="L442" s="368">
        <v>10</v>
      </c>
      <c r="M442" s="368">
        <v>10</v>
      </c>
      <c r="N442" s="456"/>
      <c r="O442" s="462" t="s">
        <v>250</v>
      </c>
      <c r="P442" s="47"/>
      <c r="Q442" s="457" t="s">
        <v>251</v>
      </c>
      <c r="R442" s="458"/>
      <c r="S442" s="47">
        <v>75979.10626843895</v>
      </c>
      <c r="T442" s="47">
        <v>67966.4494953608</v>
      </c>
      <c r="U442" s="47">
        <v>65347.45678853787</v>
      </c>
      <c r="V442" s="50">
        <f t="shared" si="6"/>
        <v>209293.01255233763</v>
      </c>
      <c r="Y442"/>
      <c r="Z442"/>
      <c r="AA442"/>
    </row>
    <row r="443" spans="1:27" s="7" customFormat="1" ht="12.75">
      <c r="A443" s="460" t="s">
        <v>185</v>
      </c>
      <c r="B443" s="461" t="s">
        <v>396</v>
      </c>
      <c r="C443" s="364" t="s">
        <v>249</v>
      </c>
      <c r="D443" s="365"/>
      <c r="E443" s="364" t="s">
        <v>249</v>
      </c>
      <c r="F443" s="455"/>
      <c r="G443" s="368">
        <v>156266.46</v>
      </c>
      <c r="H443" s="368">
        <v>117112.33</v>
      </c>
      <c r="I443" s="368">
        <v>106991.22</v>
      </c>
      <c r="J443" s="456"/>
      <c r="K443" s="368">
        <v>28</v>
      </c>
      <c r="L443" s="368">
        <v>28</v>
      </c>
      <c r="M443" s="368">
        <v>26</v>
      </c>
      <c r="N443" s="456"/>
      <c r="O443" s="462" t="s">
        <v>250</v>
      </c>
      <c r="P443" s="47"/>
      <c r="Q443" s="457" t="s">
        <v>251</v>
      </c>
      <c r="R443" s="458"/>
      <c r="S443" s="47">
        <v>176271.32440201612</v>
      </c>
      <c r="T443" s="47">
        <v>141564.783055233</v>
      </c>
      <c r="U443" s="47">
        <v>124179.19556920433</v>
      </c>
      <c r="V443" s="50">
        <f t="shared" si="6"/>
        <v>442015.3030264535</v>
      </c>
      <c r="Y443"/>
      <c r="Z443"/>
      <c r="AA443"/>
    </row>
    <row r="444" spans="1:27" s="7" customFormat="1" ht="12.75">
      <c r="A444" s="460" t="s">
        <v>185</v>
      </c>
      <c r="B444" s="461" t="s">
        <v>396</v>
      </c>
      <c r="C444" s="364" t="s">
        <v>252</v>
      </c>
      <c r="D444" s="365"/>
      <c r="E444" s="364" t="s">
        <v>252</v>
      </c>
      <c r="F444" s="455"/>
      <c r="G444" s="368">
        <v>0</v>
      </c>
      <c r="H444" s="368">
        <v>0</v>
      </c>
      <c r="I444" s="368">
        <v>14959.82</v>
      </c>
      <c r="J444" s="456"/>
      <c r="K444" s="368">
        <v>0</v>
      </c>
      <c r="L444" s="368">
        <v>0</v>
      </c>
      <c r="M444" s="368">
        <v>2</v>
      </c>
      <c r="N444" s="456"/>
      <c r="O444" s="462" t="s">
        <v>252</v>
      </c>
      <c r="P444" s="47"/>
      <c r="Q444" s="457" t="s">
        <v>251</v>
      </c>
      <c r="R444" s="458"/>
      <c r="S444" s="47">
        <v>0</v>
      </c>
      <c r="T444" s="47">
        <v>0</v>
      </c>
      <c r="U444" s="47">
        <v>17363.092162703575</v>
      </c>
      <c r="V444" s="50">
        <f t="shared" si="6"/>
        <v>17363.092162703575</v>
      </c>
      <c r="Y444"/>
      <c r="Z444"/>
      <c r="AA444"/>
    </row>
    <row r="445" spans="1:27" s="7" customFormat="1" ht="12.75">
      <c r="A445" s="460" t="s">
        <v>185</v>
      </c>
      <c r="B445" s="461" t="s">
        <v>396</v>
      </c>
      <c r="C445" s="364" t="s">
        <v>253</v>
      </c>
      <c r="D445" s="365"/>
      <c r="E445" s="364" t="s">
        <v>253</v>
      </c>
      <c r="F445" s="455"/>
      <c r="G445" s="368">
        <v>23622.65</v>
      </c>
      <c r="H445" s="368">
        <v>21651.04</v>
      </c>
      <c r="I445" s="368">
        <v>29936.06</v>
      </c>
      <c r="J445" s="456"/>
      <c r="K445" s="368">
        <v>2</v>
      </c>
      <c r="L445" s="368">
        <v>2</v>
      </c>
      <c r="M445" s="368">
        <v>2</v>
      </c>
      <c r="N445" s="456"/>
      <c r="O445" s="462" t="s">
        <v>253</v>
      </c>
      <c r="P445" s="47"/>
      <c r="Q445" s="457" t="s">
        <v>251</v>
      </c>
      <c r="R445" s="458"/>
      <c r="S445" s="47">
        <v>26646.76605194286</v>
      </c>
      <c r="T445" s="47">
        <v>26171.66595968309</v>
      </c>
      <c r="U445" s="47">
        <v>34745.24217324968</v>
      </c>
      <c r="V445" s="50">
        <f t="shared" si="6"/>
        <v>87563.67418487562</v>
      </c>
      <c r="Y445"/>
      <c r="Z445"/>
      <c r="AA445"/>
    </row>
    <row r="446" spans="1:27" s="7" customFormat="1" ht="12.75">
      <c r="A446" s="460" t="s">
        <v>185</v>
      </c>
      <c r="B446" s="461" t="s">
        <v>397</v>
      </c>
      <c r="C446" s="364" t="s">
        <v>249</v>
      </c>
      <c r="D446" s="365"/>
      <c r="E446" s="364" t="s">
        <v>249</v>
      </c>
      <c r="F446" s="455"/>
      <c r="G446" s="368">
        <v>98892.52</v>
      </c>
      <c r="H446" s="368">
        <v>85165.86</v>
      </c>
      <c r="I446" s="368">
        <v>91713.73</v>
      </c>
      <c r="J446" s="456"/>
      <c r="K446" s="368">
        <v>12</v>
      </c>
      <c r="L446" s="368">
        <v>16</v>
      </c>
      <c r="M446" s="368">
        <v>18</v>
      </c>
      <c r="N446" s="456"/>
      <c r="O446" s="462" t="s">
        <v>250</v>
      </c>
      <c r="P446" s="47"/>
      <c r="Q446" s="457" t="s">
        <v>251</v>
      </c>
      <c r="R446" s="458"/>
      <c r="S446" s="47">
        <v>111552.50764529298</v>
      </c>
      <c r="T446" s="47">
        <v>102948.05418534794</v>
      </c>
      <c r="U446" s="47">
        <v>106447.40020771051</v>
      </c>
      <c r="V446" s="50">
        <f t="shared" si="6"/>
        <v>320947.96203835146</v>
      </c>
      <c r="Y446"/>
      <c r="Z446"/>
      <c r="AA446"/>
    </row>
    <row r="447" spans="1:27" s="7" customFormat="1" ht="12.75">
      <c r="A447" s="460" t="s">
        <v>185</v>
      </c>
      <c r="B447" s="461" t="s">
        <v>397</v>
      </c>
      <c r="C447" s="364" t="s">
        <v>252</v>
      </c>
      <c r="D447" s="365"/>
      <c r="E447" s="364" t="s">
        <v>252</v>
      </c>
      <c r="F447" s="455"/>
      <c r="G447" s="368">
        <v>192905.81</v>
      </c>
      <c r="H447" s="368">
        <v>140898.89</v>
      </c>
      <c r="I447" s="368">
        <v>288046.82</v>
      </c>
      <c r="J447" s="456"/>
      <c r="K447" s="368">
        <v>16</v>
      </c>
      <c r="L447" s="368">
        <v>16</v>
      </c>
      <c r="M447" s="368">
        <v>18</v>
      </c>
      <c r="N447" s="456"/>
      <c r="O447" s="462" t="s">
        <v>252</v>
      </c>
      <c r="P447" s="47"/>
      <c r="Q447" s="457" t="s">
        <v>251</v>
      </c>
      <c r="R447" s="458"/>
      <c r="S447" s="47">
        <v>217601.15775031756</v>
      </c>
      <c r="T447" s="47">
        <v>170317.85462361772</v>
      </c>
      <c r="U447" s="47">
        <v>334321.1003096085</v>
      </c>
      <c r="V447" s="50">
        <f t="shared" si="6"/>
        <v>722240.1126835438</v>
      </c>
      <c r="Y447"/>
      <c r="Z447"/>
      <c r="AA447"/>
    </row>
    <row r="448" spans="1:27" s="7" customFormat="1" ht="12.75">
      <c r="A448" s="460" t="s">
        <v>185</v>
      </c>
      <c r="B448" s="461" t="s">
        <v>397</v>
      </c>
      <c r="C448" s="364" t="s">
        <v>253</v>
      </c>
      <c r="D448" s="365"/>
      <c r="E448" s="364" t="s">
        <v>253</v>
      </c>
      <c r="F448" s="455"/>
      <c r="G448" s="368">
        <v>374274.98</v>
      </c>
      <c r="H448" s="368">
        <v>239785.06</v>
      </c>
      <c r="I448" s="368">
        <v>239785.06</v>
      </c>
      <c r="J448" s="456"/>
      <c r="K448" s="368">
        <v>17</v>
      </c>
      <c r="L448" s="368">
        <v>18</v>
      </c>
      <c r="M448" s="368">
        <v>18</v>
      </c>
      <c r="N448" s="456"/>
      <c r="O448" s="462" t="s">
        <v>253</v>
      </c>
      <c r="P448" s="47"/>
      <c r="Q448" s="457" t="s">
        <v>251</v>
      </c>
      <c r="R448" s="458"/>
      <c r="S448" s="47">
        <v>422188.7820018327</v>
      </c>
      <c r="T448" s="47">
        <v>289850.9490741584</v>
      </c>
      <c r="U448" s="47">
        <v>278306.16250860016</v>
      </c>
      <c r="V448" s="50">
        <f t="shared" si="6"/>
        <v>990345.8935845912</v>
      </c>
      <c r="Y448"/>
      <c r="Z448"/>
      <c r="AA448"/>
    </row>
    <row r="449" spans="1:27" s="7" customFormat="1" ht="12.75">
      <c r="A449" s="460" t="s">
        <v>185</v>
      </c>
      <c r="B449" s="461" t="s">
        <v>398</v>
      </c>
      <c r="C449" s="364" t="s">
        <v>249</v>
      </c>
      <c r="D449" s="365"/>
      <c r="E449" s="364" t="s">
        <v>249</v>
      </c>
      <c r="F449" s="455"/>
      <c r="G449" s="368">
        <v>53252.05</v>
      </c>
      <c r="H449" s="368">
        <v>43495.46</v>
      </c>
      <c r="I449" s="368">
        <v>43566.25</v>
      </c>
      <c r="J449" s="456"/>
      <c r="K449" s="368">
        <v>8</v>
      </c>
      <c r="L449" s="368">
        <v>8</v>
      </c>
      <c r="M449" s="368">
        <v>8</v>
      </c>
      <c r="N449" s="456"/>
      <c r="O449" s="462" t="s">
        <v>250</v>
      </c>
      <c r="P449" s="47"/>
      <c r="Q449" s="457" t="s">
        <v>251</v>
      </c>
      <c r="R449" s="458"/>
      <c r="S449" s="47">
        <v>60069.25210068997</v>
      </c>
      <c r="T449" s="47">
        <v>52577.08867023281</v>
      </c>
      <c r="U449" s="47">
        <v>50565.101313611034</v>
      </c>
      <c r="V449" s="50">
        <f t="shared" si="6"/>
        <v>163211.4420845338</v>
      </c>
      <c r="Y449"/>
      <c r="Z449"/>
      <c r="AA449"/>
    </row>
    <row r="450" spans="1:27" s="7" customFormat="1" ht="12.75">
      <c r="A450" s="460" t="s">
        <v>185</v>
      </c>
      <c r="B450" s="461" t="s">
        <v>398</v>
      </c>
      <c r="C450" s="364" t="s">
        <v>252</v>
      </c>
      <c r="D450" s="365"/>
      <c r="E450" s="364" t="s">
        <v>252</v>
      </c>
      <c r="F450" s="455"/>
      <c r="G450" s="368">
        <v>18727.15</v>
      </c>
      <c r="H450" s="368">
        <v>10845.78</v>
      </c>
      <c r="I450" s="368">
        <v>10845.78</v>
      </c>
      <c r="J450" s="456"/>
      <c r="K450" s="368">
        <v>2</v>
      </c>
      <c r="L450" s="368">
        <v>2</v>
      </c>
      <c r="M450" s="368">
        <v>2</v>
      </c>
      <c r="N450" s="456"/>
      <c r="O450" s="462" t="s">
        <v>252</v>
      </c>
      <c r="P450" s="47"/>
      <c r="Q450" s="457" t="s">
        <v>251</v>
      </c>
      <c r="R450" s="458"/>
      <c r="S450" s="47">
        <v>21124.55566456946</v>
      </c>
      <c r="T450" s="47">
        <v>13110.323163793131</v>
      </c>
      <c r="U450" s="47">
        <v>12588.137939922217</v>
      </c>
      <c r="V450" s="50">
        <f t="shared" si="6"/>
        <v>46823.01676828481</v>
      </c>
      <c r="Y450"/>
      <c r="Z450"/>
      <c r="AA450"/>
    </row>
    <row r="451" spans="1:27" s="7" customFormat="1" ht="12.75">
      <c r="A451" s="460" t="s">
        <v>185</v>
      </c>
      <c r="B451" s="461" t="s">
        <v>398</v>
      </c>
      <c r="C451" s="364" t="s">
        <v>253</v>
      </c>
      <c r="D451" s="365"/>
      <c r="E451" s="364" t="s">
        <v>253</v>
      </c>
      <c r="F451" s="455"/>
      <c r="G451" s="368">
        <v>97065.53</v>
      </c>
      <c r="H451" s="368">
        <v>90771.16</v>
      </c>
      <c r="I451" s="368">
        <v>90771.16</v>
      </c>
      <c r="J451" s="456"/>
      <c r="K451" s="368">
        <v>6</v>
      </c>
      <c r="L451" s="368">
        <v>6</v>
      </c>
      <c r="M451" s="368">
        <v>6</v>
      </c>
      <c r="N451" s="456"/>
      <c r="O451" s="462" t="s">
        <v>253</v>
      </c>
      <c r="P451" s="47"/>
      <c r="Q451" s="457" t="s">
        <v>251</v>
      </c>
      <c r="R451" s="458"/>
      <c r="S451" s="47">
        <v>109491.63068571228</v>
      </c>
      <c r="T451" s="47">
        <v>109723.7120384493</v>
      </c>
      <c r="U451" s="47">
        <v>105353.40778134445</v>
      </c>
      <c r="V451" s="50">
        <f t="shared" si="6"/>
        <v>324568.750505506</v>
      </c>
      <c r="Y451"/>
      <c r="Z451"/>
      <c r="AA451"/>
    </row>
    <row r="452" spans="1:27" s="7" customFormat="1" ht="12.75">
      <c r="A452" s="460" t="s">
        <v>185</v>
      </c>
      <c r="B452" s="461" t="s">
        <v>399</v>
      </c>
      <c r="C452" s="364" t="s">
        <v>249</v>
      </c>
      <c r="D452" s="365"/>
      <c r="E452" s="364" t="s">
        <v>249</v>
      </c>
      <c r="F452" s="455"/>
      <c r="G452" s="368">
        <v>11285.92</v>
      </c>
      <c r="H452" s="368">
        <v>6699.76</v>
      </c>
      <c r="I452" s="368">
        <v>6699.76</v>
      </c>
      <c r="J452" s="456"/>
      <c r="K452" s="368">
        <v>2</v>
      </c>
      <c r="L452" s="368">
        <v>2</v>
      </c>
      <c r="M452" s="368">
        <v>2</v>
      </c>
      <c r="N452" s="456"/>
      <c r="O452" s="462" t="s">
        <v>250</v>
      </c>
      <c r="P452" s="47"/>
      <c r="Q452" s="457" t="s">
        <v>251</v>
      </c>
      <c r="R452" s="458"/>
      <c r="S452" s="47">
        <v>12730.716914526649</v>
      </c>
      <c r="T452" s="47">
        <v>8098.635480330107</v>
      </c>
      <c r="U452" s="47">
        <v>7776.066179138179</v>
      </c>
      <c r="V452" s="50">
        <f t="shared" si="6"/>
        <v>28605.418573994935</v>
      </c>
      <c r="Y452"/>
      <c r="Z452"/>
      <c r="AA452"/>
    </row>
    <row r="453" spans="1:27" s="7" customFormat="1" ht="12.75">
      <c r="A453" s="460" t="s">
        <v>185</v>
      </c>
      <c r="B453" s="461" t="s">
        <v>399</v>
      </c>
      <c r="C453" s="364" t="s">
        <v>252</v>
      </c>
      <c r="D453" s="365"/>
      <c r="E453" s="364" t="s">
        <v>252</v>
      </c>
      <c r="F453" s="455"/>
      <c r="G453" s="368">
        <v>82660.83</v>
      </c>
      <c r="H453" s="368">
        <v>59680.72</v>
      </c>
      <c r="I453" s="368">
        <v>59680.72</v>
      </c>
      <c r="J453" s="456"/>
      <c r="K453" s="368">
        <v>8</v>
      </c>
      <c r="L453" s="368">
        <v>8</v>
      </c>
      <c r="M453" s="368">
        <v>8</v>
      </c>
      <c r="N453" s="456"/>
      <c r="O453" s="462" t="s">
        <v>252</v>
      </c>
      <c r="P453" s="47"/>
      <c r="Q453" s="457" t="s">
        <v>251</v>
      </c>
      <c r="R453" s="458"/>
      <c r="S453" s="47">
        <v>93242.87489631434</v>
      </c>
      <c r="T453" s="47">
        <v>72141.74783628766</v>
      </c>
      <c r="U453" s="47">
        <v>69268.33622974786</v>
      </c>
      <c r="V453" s="50">
        <f t="shared" si="6"/>
        <v>234652.95896234986</v>
      </c>
      <c r="Y453"/>
      <c r="Z453"/>
      <c r="AA453"/>
    </row>
    <row r="454" spans="1:27" s="7" customFormat="1" ht="12.75">
      <c r="A454" s="460" t="s">
        <v>185</v>
      </c>
      <c r="B454" s="461" t="s">
        <v>399</v>
      </c>
      <c r="C454" s="364" t="s">
        <v>253</v>
      </c>
      <c r="D454" s="365"/>
      <c r="E454" s="364" t="s">
        <v>253</v>
      </c>
      <c r="F454" s="455"/>
      <c r="G454" s="368">
        <v>84425.41</v>
      </c>
      <c r="H454" s="368">
        <v>56846.28</v>
      </c>
      <c r="I454" s="368">
        <v>56846.28</v>
      </c>
      <c r="J454" s="456"/>
      <c r="K454" s="368">
        <v>4</v>
      </c>
      <c r="L454" s="368">
        <v>4</v>
      </c>
      <c r="M454" s="368">
        <v>4</v>
      </c>
      <c r="N454" s="456"/>
      <c r="O454" s="462" t="s">
        <v>253</v>
      </c>
      <c r="P454" s="47"/>
      <c r="Q454" s="457" t="s">
        <v>251</v>
      </c>
      <c r="R454" s="458"/>
      <c r="S454" s="47">
        <v>95233.3522745906</v>
      </c>
      <c r="T454" s="47">
        <v>68715.49132099951</v>
      </c>
      <c r="U454" s="47">
        <v>65978.54778646087</v>
      </c>
      <c r="V454" s="50">
        <f t="shared" si="6"/>
        <v>229927.39138205096</v>
      </c>
      <c r="Y454"/>
      <c r="Z454"/>
      <c r="AA454"/>
    </row>
    <row r="455" spans="1:27" s="7" customFormat="1" ht="12.75">
      <c r="A455" s="460" t="s">
        <v>185</v>
      </c>
      <c r="B455" s="461" t="s">
        <v>400</v>
      </c>
      <c r="C455" s="364" t="s">
        <v>249</v>
      </c>
      <c r="D455" s="365"/>
      <c r="E455" s="364" t="s">
        <v>249</v>
      </c>
      <c r="F455" s="455"/>
      <c r="G455" s="368">
        <v>70217.23</v>
      </c>
      <c r="H455" s="368">
        <v>38180.98</v>
      </c>
      <c r="I455" s="368">
        <v>37909.11</v>
      </c>
      <c r="J455" s="456"/>
      <c r="K455" s="368">
        <v>12</v>
      </c>
      <c r="L455" s="368">
        <v>10</v>
      </c>
      <c r="M455" s="368">
        <v>10</v>
      </c>
      <c r="N455" s="456"/>
      <c r="O455" s="462" t="s">
        <v>250</v>
      </c>
      <c r="P455" s="47"/>
      <c r="Q455" s="457" t="s">
        <v>251</v>
      </c>
      <c r="R455" s="458"/>
      <c r="S455" s="47">
        <v>79206.27451303996</v>
      </c>
      <c r="T455" s="47">
        <v>46152.97253957966</v>
      </c>
      <c r="U455" s="47">
        <v>43999.15044004993</v>
      </c>
      <c r="V455" s="50">
        <f t="shared" si="6"/>
        <v>169358.39749266955</v>
      </c>
      <c r="Y455"/>
      <c r="Z455"/>
      <c r="AA455"/>
    </row>
    <row r="456" spans="1:27" s="7" customFormat="1" ht="12.75">
      <c r="A456" s="460" t="s">
        <v>185</v>
      </c>
      <c r="B456" s="461" t="s">
        <v>400</v>
      </c>
      <c r="C456" s="364" t="s">
        <v>252</v>
      </c>
      <c r="D456" s="365"/>
      <c r="E456" s="364" t="s">
        <v>252</v>
      </c>
      <c r="F456" s="455"/>
      <c r="G456" s="368">
        <v>29371.41</v>
      </c>
      <c r="H456" s="368">
        <v>25513.8</v>
      </c>
      <c r="I456" s="368">
        <v>25513.8</v>
      </c>
      <c r="J456" s="456"/>
      <c r="K456" s="368">
        <v>4</v>
      </c>
      <c r="L456" s="368">
        <v>4</v>
      </c>
      <c r="M456" s="368">
        <v>4</v>
      </c>
      <c r="N456" s="456"/>
      <c r="O456" s="462" t="s">
        <v>252</v>
      </c>
      <c r="P456" s="47"/>
      <c r="Q456" s="457" t="s">
        <v>251</v>
      </c>
      <c r="R456" s="458"/>
      <c r="S456" s="47">
        <v>33131.46877618282</v>
      </c>
      <c r="T456" s="47">
        <v>30840.950409872337</v>
      </c>
      <c r="U456" s="47">
        <v>29612.55287969952</v>
      </c>
      <c r="V456" s="50">
        <f t="shared" si="6"/>
        <v>93584.97206575467</v>
      </c>
      <c r="Y456"/>
      <c r="Z456"/>
      <c r="AA456"/>
    </row>
    <row r="457" spans="1:27" s="7" customFormat="1" ht="12.75">
      <c r="A457" s="460" t="s">
        <v>185</v>
      </c>
      <c r="B457" s="461" t="s">
        <v>400</v>
      </c>
      <c r="C457" s="364" t="s">
        <v>253</v>
      </c>
      <c r="D457" s="365"/>
      <c r="E457" s="364" t="s">
        <v>253</v>
      </c>
      <c r="F457" s="455"/>
      <c r="G457" s="368">
        <v>346539.38</v>
      </c>
      <c r="H457" s="368">
        <v>239075.22</v>
      </c>
      <c r="I457" s="368">
        <v>238441.58</v>
      </c>
      <c r="J457" s="456"/>
      <c r="K457" s="368">
        <v>18</v>
      </c>
      <c r="L457" s="368">
        <v>18</v>
      </c>
      <c r="M457" s="368">
        <v>18</v>
      </c>
      <c r="N457" s="456"/>
      <c r="O457" s="462" t="s">
        <v>253</v>
      </c>
      <c r="P457" s="47"/>
      <c r="Q457" s="457" t="s">
        <v>251</v>
      </c>
      <c r="R457" s="458"/>
      <c r="S457" s="47">
        <v>390902.5357716144</v>
      </c>
      <c r="T457" s="47">
        <v>288992.8981276532</v>
      </c>
      <c r="U457" s="47">
        <v>276746.8545049779</v>
      </c>
      <c r="V457" s="50">
        <f t="shared" si="6"/>
        <v>956642.2884042454</v>
      </c>
      <c r="Y457"/>
      <c r="Z457"/>
      <c r="AA457"/>
    </row>
    <row r="458" spans="1:22" ht="13.5" thickBot="1">
      <c r="A458" s="27"/>
      <c r="B458" s="42"/>
      <c r="C458" s="51"/>
      <c r="D458" s="51"/>
      <c r="E458" s="51"/>
      <c r="F458" s="51"/>
      <c r="G458" s="52"/>
      <c r="H458" s="52"/>
      <c r="I458" s="52"/>
      <c r="J458" s="52"/>
      <c r="K458" s="52"/>
      <c r="L458" s="52"/>
      <c r="M458" s="52"/>
      <c r="N458" s="52"/>
      <c r="O458" s="52"/>
      <c r="P458" s="52"/>
      <c r="Q458" s="51"/>
      <c r="R458" s="52"/>
      <c r="S458" s="72">
        <f>SUM(S11:S457)</f>
        <v>128218580.41000018</v>
      </c>
      <c r="T458" s="72">
        <f>SUM(T11:T457)</f>
        <v>109562739.8</v>
      </c>
      <c r="U458" s="72">
        <f>SUM(U11:U457)</f>
        <v>100828046.752</v>
      </c>
      <c r="V458" s="74">
        <f>SUM(V11:V457)</f>
        <v>338609366.9620001</v>
      </c>
    </row>
    <row r="459" spans="1:22" ht="13.5" thickTop="1">
      <c r="A459" s="27"/>
      <c r="B459" s="42"/>
      <c r="C459" s="9"/>
      <c r="D459" s="9"/>
      <c r="E459" s="9"/>
      <c r="F459" s="9"/>
      <c r="G459" s="9"/>
      <c r="H459" s="9"/>
      <c r="I459" s="9"/>
      <c r="J459" s="9"/>
      <c r="K459" s="9"/>
      <c r="L459" s="9"/>
      <c r="M459" s="9"/>
      <c r="N459" s="9"/>
      <c r="O459" s="9"/>
      <c r="P459" s="9"/>
      <c r="Q459" s="9"/>
      <c r="R459" s="9"/>
      <c r="S459" s="9"/>
      <c r="T459" s="9"/>
      <c r="U459" s="9"/>
      <c r="V459" s="57"/>
    </row>
    <row r="460" spans="1:25" ht="12.75">
      <c r="A460" s="27"/>
      <c r="B460" s="42"/>
      <c r="C460" s="9"/>
      <c r="D460" s="9"/>
      <c r="E460" s="9"/>
      <c r="F460" s="9"/>
      <c r="G460" s="9"/>
      <c r="H460" s="9"/>
      <c r="I460" s="9"/>
      <c r="J460" s="9"/>
      <c r="K460" s="9"/>
      <c r="L460" s="9"/>
      <c r="M460" s="9"/>
      <c r="N460" s="9"/>
      <c r="O460" s="9"/>
      <c r="P460" s="9"/>
      <c r="Q460" s="9"/>
      <c r="R460" s="9"/>
      <c r="S460" s="51"/>
      <c r="T460" s="51"/>
      <c r="U460" s="82" t="s">
        <v>242</v>
      </c>
      <c r="V460" s="58">
        <f>V458/1000</f>
        <v>338609.3669620001</v>
      </c>
      <c r="X460" s="203"/>
      <c r="Y460" s="206"/>
    </row>
    <row r="461" spans="1:22" ht="12.75">
      <c r="A461" s="27"/>
      <c r="B461" s="42"/>
      <c r="C461" s="9"/>
      <c r="D461" s="9"/>
      <c r="E461" s="9"/>
      <c r="F461" s="9"/>
      <c r="G461" s="9"/>
      <c r="H461" s="9"/>
      <c r="I461" s="9"/>
      <c r="J461" s="9"/>
      <c r="K461" s="9"/>
      <c r="L461" s="9"/>
      <c r="M461" s="9"/>
      <c r="N461" s="9"/>
      <c r="O461" s="9"/>
      <c r="P461" s="9"/>
      <c r="Q461" s="9"/>
      <c r="R461" s="9"/>
      <c r="S461" s="9"/>
      <c r="T461" s="9"/>
      <c r="U461" s="240"/>
      <c r="V461" s="57"/>
    </row>
    <row r="462" spans="1:24" ht="13.5" thickBot="1">
      <c r="A462" s="27"/>
      <c r="B462" s="42"/>
      <c r="C462" s="9"/>
      <c r="D462" s="9"/>
      <c r="E462" s="9"/>
      <c r="F462" s="9"/>
      <c r="G462" s="9"/>
      <c r="H462" s="9"/>
      <c r="I462" s="9"/>
      <c r="J462" s="9"/>
      <c r="K462" s="9"/>
      <c r="L462" s="9"/>
      <c r="M462" s="9"/>
      <c r="N462" s="9"/>
      <c r="O462" s="9"/>
      <c r="P462" s="9"/>
      <c r="Q462" s="1"/>
      <c r="R462" s="1"/>
      <c r="T462" s="209"/>
      <c r="U462" s="237" t="s">
        <v>217</v>
      </c>
      <c r="V462" s="75">
        <f>'FRACCIÓN II 2do 2019'!V460+'FRACCIÓN II 3er 2019'!V460</f>
        <v>856027.628222</v>
      </c>
      <c r="X462" s="206"/>
    </row>
    <row r="463" spans="1:22" ht="13.5" thickTop="1">
      <c r="A463" s="27"/>
      <c r="B463" s="42"/>
      <c r="C463" s="1"/>
      <c r="D463" s="1"/>
      <c r="E463" s="1"/>
      <c r="F463" s="1"/>
      <c r="G463" s="1"/>
      <c r="H463" s="1"/>
      <c r="I463" s="1"/>
      <c r="J463" s="1"/>
      <c r="K463" s="1"/>
      <c r="L463" s="1"/>
      <c r="M463" s="1"/>
      <c r="N463" s="1"/>
      <c r="O463" s="1"/>
      <c r="P463" s="1"/>
      <c r="Q463" s="1"/>
      <c r="R463" s="1"/>
      <c r="S463" s="9"/>
      <c r="T463" s="9"/>
      <c r="U463" s="9"/>
      <c r="V463" s="11"/>
    </row>
    <row r="464" spans="1:22" ht="12.75">
      <c r="A464" s="27"/>
      <c r="B464" s="42"/>
      <c r="C464" s="64"/>
      <c r="D464" s="25"/>
      <c r="E464" s="25"/>
      <c r="F464" s="25"/>
      <c r="G464" s="65"/>
      <c r="H464" s="65"/>
      <c r="I464" s="65"/>
      <c r="J464" s="65"/>
      <c r="K464" s="65"/>
      <c r="L464" s="65"/>
      <c r="M464" s="65"/>
      <c r="N464" s="65"/>
      <c r="O464" s="65"/>
      <c r="P464" s="65"/>
      <c r="Q464" s="1"/>
      <c r="R464" s="1"/>
      <c r="V464" s="11"/>
    </row>
    <row r="465" spans="1:22" ht="12.75">
      <c r="A465" s="12"/>
      <c r="B465" s="1"/>
      <c r="C465" s="1"/>
      <c r="D465" s="1"/>
      <c r="E465" s="1"/>
      <c r="F465" s="1"/>
      <c r="G465" s="1"/>
      <c r="H465" s="1"/>
      <c r="I465" s="1"/>
      <c r="J465" s="1"/>
      <c r="K465" s="1"/>
      <c r="L465" s="1"/>
      <c r="M465" s="1"/>
      <c r="N465" s="1"/>
      <c r="O465" s="1"/>
      <c r="P465" s="1"/>
      <c r="Q465" s="1"/>
      <c r="R465" s="1"/>
      <c r="S465" s="223"/>
      <c r="T465" s="223"/>
      <c r="U465" s="223"/>
      <c r="V465" s="11"/>
    </row>
    <row r="466" spans="1:22" ht="13.5" thickBot="1">
      <c r="A466" s="13"/>
      <c r="B466" s="14"/>
      <c r="C466" s="14"/>
      <c r="D466" s="14"/>
      <c r="E466" s="14"/>
      <c r="F466" s="14"/>
      <c r="G466" s="14"/>
      <c r="H466" s="14"/>
      <c r="I466" s="14"/>
      <c r="J466" s="14"/>
      <c r="K466" s="14"/>
      <c r="L466" s="14"/>
      <c r="M466" s="14"/>
      <c r="N466" s="14"/>
      <c r="O466" s="14"/>
      <c r="P466" s="14"/>
      <c r="Q466" s="14"/>
      <c r="R466" s="14"/>
      <c r="S466" s="14"/>
      <c r="T466" s="14"/>
      <c r="U466" s="68"/>
      <c r="V466" s="16"/>
    </row>
    <row r="468" spans="19:21" ht="12.75">
      <c r="S468" s="222"/>
      <c r="T468" s="222"/>
      <c r="U468" s="222"/>
    </row>
    <row r="501" ht="12.75">
      <c r="Q501" s="1"/>
    </row>
  </sheetData>
  <sheetProtection/>
  <mergeCells count="18">
    <mergeCell ref="A11:B11"/>
    <mergeCell ref="A10:V10"/>
    <mergeCell ref="Q8:Q9"/>
    <mergeCell ref="S8:V8"/>
    <mergeCell ref="A6:Q6"/>
    <mergeCell ref="S6:V6"/>
    <mergeCell ref="C7:Q7"/>
    <mergeCell ref="C8:C9"/>
    <mergeCell ref="E8:E9"/>
    <mergeCell ref="G8:I8"/>
    <mergeCell ref="K8:M8"/>
    <mergeCell ref="O8:O9"/>
    <mergeCell ref="A7:B9"/>
    <mergeCell ref="A1:U1"/>
    <mergeCell ref="A2:R2"/>
    <mergeCell ref="A3:U3"/>
    <mergeCell ref="A4:U4"/>
    <mergeCell ref="A5:U5"/>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paperSize="9" scale="58" r:id="rId1"/>
</worksheet>
</file>

<file path=xl/worksheets/sheet8.xml><?xml version="1.0" encoding="utf-8"?>
<worksheet xmlns="http://schemas.openxmlformats.org/spreadsheetml/2006/main" xmlns:r="http://schemas.openxmlformats.org/officeDocument/2006/relationships">
  <sheetPr>
    <tabColor theme="2" tint="-0.4999699890613556"/>
    <pageSetUpPr fitToPage="1"/>
  </sheetPr>
  <dimension ref="A1:Y64"/>
  <sheetViews>
    <sheetView zoomScalePageLayoutView="0" workbookViewId="0" topLeftCell="A1">
      <selection activeCell="A1" sqref="A1:T1"/>
    </sheetView>
  </sheetViews>
  <sheetFormatPr defaultColWidth="11.421875" defaultRowHeight="12.75"/>
  <cols>
    <col min="1" max="1" width="20.00390625" style="0" customWidth="1"/>
    <col min="2" max="2" width="34.57421875" style="0" customWidth="1"/>
    <col min="3" max="3" width="0.9921875" style="0" customWidth="1"/>
    <col min="4" max="4" width="14.7109375" style="0" customWidth="1"/>
    <col min="5" max="5" width="0.9921875" style="0" customWidth="1"/>
    <col min="6" max="8" width="10.8515625" style="0" customWidth="1"/>
    <col min="9" max="9" width="0.9921875" style="0" customWidth="1"/>
    <col min="10" max="12" width="10.8515625" style="0" customWidth="1"/>
    <col min="13" max="13" width="0.9921875" style="0" customWidth="1"/>
    <col min="14" max="14" width="19.421875" style="0" customWidth="1"/>
    <col min="15" max="15" width="0.9921875" style="0" customWidth="1"/>
    <col min="16" max="16" width="16.8515625" style="0" customWidth="1"/>
    <col min="17" max="17" width="0.9921875" style="0" customWidth="1"/>
    <col min="18" max="18" width="12.7109375" style="0" customWidth="1"/>
    <col min="19" max="19" width="13.00390625" style="0" customWidth="1"/>
    <col min="20" max="20" width="13.140625" style="0" customWidth="1"/>
    <col min="21" max="21" width="13.8515625" style="0" bestFit="1" customWidth="1"/>
    <col min="23" max="23" width="6.140625" style="0" customWidth="1"/>
    <col min="24" max="24" width="13.57421875" style="0" customWidth="1"/>
  </cols>
  <sheetData>
    <row r="1" spans="1:21" ht="18.75" customHeight="1">
      <c r="A1" s="588" t="s">
        <v>0</v>
      </c>
      <c r="B1" s="588"/>
      <c r="C1" s="588"/>
      <c r="D1" s="588"/>
      <c r="E1" s="588"/>
      <c r="F1" s="588"/>
      <c r="G1" s="588"/>
      <c r="H1" s="588"/>
      <c r="I1" s="588"/>
      <c r="J1" s="588"/>
      <c r="K1" s="588"/>
      <c r="L1" s="588"/>
      <c r="M1" s="588"/>
      <c r="N1" s="588"/>
      <c r="O1" s="588"/>
      <c r="P1" s="588"/>
      <c r="Q1" s="588"/>
      <c r="R1" s="588"/>
      <c r="S1" s="588"/>
      <c r="T1" s="588"/>
      <c r="U1" s="346"/>
    </row>
    <row r="2" spans="1:21" ht="12" customHeight="1">
      <c r="A2" s="589" t="s">
        <v>74</v>
      </c>
      <c r="B2" s="590"/>
      <c r="C2" s="590"/>
      <c r="D2" s="590"/>
      <c r="E2" s="590"/>
      <c r="F2" s="590"/>
      <c r="G2" s="590"/>
      <c r="H2" s="590"/>
      <c r="I2" s="590"/>
      <c r="J2" s="590"/>
      <c r="K2" s="590"/>
      <c r="L2" s="590"/>
      <c r="M2" s="590"/>
      <c r="N2" s="590"/>
      <c r="O2" s="590"/>
      <c r="P2" s="590"/>
      <c r="Q2" s="590"/>
      <c r="R2" s="346"/>
      <c r="S2" s="346"/>
      <c r="T2" s="346"/>
      <c r="U2" s="346"/>
    </row>
    <row r="3" spans="1:21" ht="14.25" customHeight="1">
      <c r="A3" s="591" t="s">
        <v>198</v>
      </c>
      <c r="B3" s="590"/>
      <c r="C3" s="590"/>
      <c r="D3" s="590"/>
      <c r="E3" s="590"/>
      <c r="F3" s="590"/>
      <c r="G3" s="590"/>
      <c r="H3" s="590"/>
      <c r="I3" s="590"/>
      <c r="J3" s="590"/>
      <c r="K3" s="590"/>
      <c r="L3" s="590"/>
      <c r="M3" s="590"/>
      <c r="N3" s="590"/>
      <c r="O3" s="590"/>
      <c r="P3" s="590"/>
      <c r="Q3" s="590"/>
      <c r="R3" s="590"/>
      <c r="S3" s="590"/>
      <c r="T3" s="590"/>
      <c r="U3" s="347"/>
    </row>
    <row r="4" spans="1:21" ht="13.5" customHeight="1">
      <c r="A4" s="592" t="s">
        <v>1</v>
      </c>
      <c r="B4" s="593"/>
      <c r="C4" s="593"/>
      <c r="D4" s="593"/>
      <c r="E4" s="593"/>
      <c r="F4" s="593"/>
      <c r="G4" s="593"/>
      <c r="H4" s="593"/>
      <c r="I4" s="593"/>
      <c r="J4" s="593"/>
      <c r="K4" s="593"/>
      <c r="L4" s="593"/>
      <c r="M4" s="593"/>
      <c r="N4" s="593"/>
      <c r="O4" s="593"/>
      <c r="P4" s="593"/>
      <c r="Q4" s="593"/>
      <c r="R4" s="593"/>
      <c r="S4" s="593"/>
      <c r="T4" s="593"/>
      <c r="U4" s="348"/>
    </row>
    <row r="5" spans="1:21" ht="14.25" customHeight="1">
      <c r="A5" s="594" t="s">
        <v>206</v>
      </c>
      <c r="B5" s="593"/>
      <c r="C5" s="593"/>
      <c r="D5" s="593"/>
      <c r="E5" s="593"/>
      <c r="F5" s="593"/>
      <c r="G5" s="593"/>
      <c r="H5" s="593"/>
      <c r="I5" s="593"/>
      <c r="J5" s="593"/>
      <c r="K5" s="593"/>
      <c r="L5" s="593"/>
      <c r="M5" s="593"/>
      <c r="N5" s="593"/>
      <c r="O5" s="593"/>
      <c r="P5" s="593"/>
      <c r="Q5" s="593"/>
      <c r="R5" s="593"/>
      <c r="S5" s="593"/>
      <c r="T5" s="593"/>
      <c r="U5" s="348"/>
    </row>
    <row r="6" spans="1:21" ht="18">
      <c r="A6" s="581" t="s">
        <v>186</v>
      </c>
      <c r="B6" s="582"/>
      <c r="C6" s="582"/>
      <c r="D6" s="582"/>
      <c r="E6" s="582"/>
      <c r="F6" s="582"/>
      <c r="G6" s="582"/>
      <c r="H6" s="582"/>
      <c r="I6" s="582"/>
      <c r="J6" s="582"/>
      <c r="K6" s="582"/>
      <c r="L6" s="582"/>
      <c r="M6" s="582"/>
      <c r="N6" s="582"/>
      <c r="O6" s="582"/>
      <c r="P6" s="583"/>
      <c r="Q6" s="331"/>
      <c r="R6" s="584" t="s">
        <v>207</v>
      </c>
      <c r="S6" s="582"/>
      <c r="T6" s="582"/>
      <c r="U6" s="583"/>
    </row>
    <row r="7" spans="1:21" ht="30" customHeight="1">
      <c r="A7" s="566" t="s">
        <v>2</v>
      </c>
      <c r="B7" s="570" t="s">
        <v>3</v>
      </c>
      <c r="C7" s="571"/>
      <c r="D7" s="571"/>
      <c r="E7" s="571"/>
      <c r="F7" s="571"/>
      <c r="G7" s="571"/>
      <c r="H7" s="571"/>
      <c r="I7" s="571"/>
      <c r="J7" s="571"/>
      <c r="K7" s="571"/>
      <c r="L7" s="571"/>
      <c r="M7" s="571"/>
      <c r="N7" s="571"/>
      <c r="O7" s="571"/>
      <c r="P7" s="572"/>
      <c r="Q7" s="22"/>
      <c r="R7" s="336"/>
      <c r="S7" s="337"/>
      <c r="T7" s="337"/>
      <c r="U7" s="338"/>
    </row>
    <row r="8" spans="1:21" ht="25.5" customHeight="1">
      <c r="A8" s="567"/>
      <c r="B8" s="568" t="s">
        <v>75</v>
      </c>
      <c r="C8" s="332"/>
      <c r="D8" s="568" t="s">
        <v>4</v>
      </c>
      <c r="E8" s="334"/>
      <c r="F8" s="585" t="s">
        <v>5</v>
      </c>
      <c r="G8" s="586"/>
      <c r="H8" s="587"/>
      <c r="I8" s="18"/>
      <c r="J8" s="569" t="s">
        <v>76</v>
      </c>
      <c r="K8" s="569"/>
      <c r="L8" s="569"/>
      <c r="M8" s="20"/>
      <c r="N8" s="569" t="s">
        <v>6</v>
      </c>
      <c r="O8" s="20"/>
      <c r="P8" s="569" t="s">
        <v>7</v>
      </c>
      <c r="Q8" s="20"/>
      <c r="R8" s="569" t="s">
        <v>8</v>
      </c>
      <c r="S8" s="569"/>
      <c r="T8" s="569"/>
      <c r="U8" s="569"/>
    </row>
    <row r="9" spans="1:21" ht="27.75" customHeight="1">
      <c r="A9" s="567"/>
      <c r="B9" s="568"/>
      <c r="C9" s="333"/>
      <c r="D9" s="568"/>
      <c r="E9" s="335"/>
      <c r="F9" s="29" t="s">
        <v>21</v>
      </c>
      <c r="G9" s="29" t="s">
        <v>22</v>
      </c>
      <c r="H9" s="29" t="s">
        <v>23</v>
      </c>
      <c r="I9" s="19"/>
      <c r="J9" s="29" t="s">
        <v>21</v>
      </c>
      <c r="K9" s="29" t="s">
        <v>22</v>
      </c>
      <c r="L9" s="29" t="s">
        <v>23</v>
      </c>
      <c r="M9" s="21"/>
      <c r="N9" s="566"/>
      <c r="O9" s="21"/>
      <c r="P9" s="566"/>
      <c r="Q9" s="21"/>
      <c r="R9" s="29" t="s">
        <v>21</v>
      </c>
      <c r="S9" s="29" t="s">
        <v>22</v>
      </c>
      <c r="T9" s="29" t="s">
        <v>23</v>
      </c>
      <c r="U9" s="172" t="s">
        <v>80</v>
      </c>
    </row>
    <row r="10" spans="1:24" s="7" customFormat="1" ht="6" customHeight="1" thickBot="1">
      <c r="A10" s="563"/>
      <c r="B10" s="564"/>
      <c r="C10" s="564"/>
      <c r="D10" s="564"/>
      <c r="E10" s="564"/>
      <c r="F10" s="564"/>
      <c r="G10" s="564"/>
      <c r="H10" s="564"/>
      <c r="I10" s="564"/>
      <c r="J10" s="564"/>
      <c r="K10" s="564"/>
      <c r="L10" s="564"/>
      <c r="M10" s="564"/>
      <c r="N10" s="564"/>
      <c r="O10" s="564"/>
      <c r="P10" s="564"/>
      <c r="Q10" s="564"/>
      <c r="R10" s="564"/>
      <c r="S10" s="564"/>
      <c r="T10" s="564"/>
      <c r="U10" s="565"/>
      <c r="X10"/>
    </row>
    <row r="11" spans="1:25" s="7" customFormat="1" ht="12.75">
      <c r="A11" s="92" t="str">
        <f>'FRACCION I 2019'!A11</f>
        <v>U. A. de Hidalgo</v>
      </c>
      <c r="B11" s="358"/>
      <c r="C11" s="358"/>
      <c r="D11" s="359"/>
      <c r="E11" s="360"/>
      <c r="F11" s="361"/>
      <c r="G11" s="361"/>
      <c r="H11" s="361"/>
      <c r="I11" s="362"/>
      <c r="J11" s="361"/>
      <c r="K11" s="361"/>
      <c r="L11" s="361"/>
      <c r="M11" s="362"/>
      <c r="N11" s="363"/>
      <c r="O11" s="46"/>
      <c r="P11" s="44"/>
      <c r="Q11" s="43"/>
      <c r="R11" s="46">
        <f aca="true" t="shared" si="0" ref="R11:R49">F11*J11</f>
        <v>0</v>
      </c>
      <c r="S11" s="46">
        <f aca="true" t="shared" si="1" ref="S11:S49">G11*K11</f>
        <v>0</v>
      </c>
      <c r="T11" s="46">
        <f aca="true" t="shared" si="2" ref="T11:T49">H11*L11</f>
        <v>0</v>
      </c>
      <c r="U11" s="49">
        <f aca="true" t="shared" si="3" ref="U11:U49">R11+S11+T11</f>
        <v>0</v>
      </c>
      <c r="W11"/>
      <c r="X11"/>
      <c r="Y11"/>
    </row>
    <row r="12" spans="1:25" s="7" customFormat="1" ht="12.75">
      <c r="A12" s="27" t="s">
        <v>185</v>
      </c>
      <c r="B12" s="364"/>
      <c r="C12" s="365"/>
      <c r="D12" s="366"/>
      <c r="E12" s="367"/>
      <c r="F12" s="368"/>
      <c r="G12" s="368"/>
      <c r="H12" s="368"/>
      <c r="I12" s="369"/>
      <c r="J12" s="368"/>
      <c r="K12" s="368"/>
      <c r="L12" s="368"/>
      <c r="M12" s="369"/>
      <c r="N12" s="369"/>
      <c r="O12" s="48"/>
      <c r="P12" s="42"/>
      <c r="Q12" s="45"/>
      <c r="R12" s="47">
        <f t="shared" si="0"/>
        <v>0</v>
      </c>
      <c r="S12" s="47">
        <f t="shared" si="1"/>
        <v>0</v>
      </c>
      <c r="T12" s="47">
        <f t="shared" si="2"/>
        <v>0</v>
      </c>
      <c r="U12" s="50">
        <f t="shared" si="3"/>
        <v>0</v>
      </c>
      <c r="W12"/>
      <c r="X12"/>
      <c r="Y12"/>
    </row>
    <row r="13" spans="1:25" s="7" customFormat="1" ht="12.75">
      <c r="A13" s="27" t="s">
        <v>185</v>
      </c>
      <c r="B13" s="364"/>
      <c r="C13" s="365"/>
      <c r="D13" s="366"/>
      <c r="E13" s="367"/>
      <c r="F13" s="368"/>
      <c r="G13" s="368"/>
      <c r="H13" s="368"/>
      <c r="I13" s="369"/>
      <c r="J13" s="368"/>
      <c r="K13" s="368"/>
      <c r="L13" s="368"/>
      <c r="M13" s="369"/>
      <c r="N13" s="369"/>
      <c r="O13" s="48"/>
      <c r="P13" s="42"/>
      <c r="Q13" s="45"/>
      <c r="R13" s="47">
        <f t="shared" si="0"/>
        <v>0</v>
      </c>
      <c r="S13" s="47">
        <f t="shared" si="1"/>
        <v>0</v>
      </c>
      <c r="T13" s="47">
        <f t="shared" si="2"/>
        <v>0</v>
      </c>
      <c r="U13" s="50">
        <f t="shared" si="3"/>
        <v>0</v>
      </c>
      <c r="W13"/>
      <c r="X13"/>
      <c r="Y13"/>
    </row>
    <row r="14" spans="1:25" s="7" customFormat="1" ht="12.75">
      <c r="A14" s="27" t="s">
        <v>185</v>
      </c>
      <c r="B14" s="364"/>
      <c r="C14" s="365"/>
      <c r="D14" s="366"/>
      <c r="E14" s="367"/>
      <c r="F14" s="368"/>
      <c r="G14" s="368"/>
      <c r="H14" s="368"/>
      <c r="I14" s="369"/>
      <c r="J14" s="368"/>
      <c r="K14" s="368"/>
      <c r="L14" s="368"/>
      <c r="M14" s="369"/>
      <c r="N14" s="369"/>
      <c r="O14" s="48"/>
      <c r="P14" s="42"/>
      <c r="Q14" s="45"/>
      <c r="R14" s="47">
        <f t="shared" si="0"/>
        <v>0</v>
      </c>
      <c r="S14" s="47">
        <f t="shared" si="1"/>
        <v>0</v>
      </c>
      <c r="T14" s="47">
        <f t="shared" si="2"/>
        <v>0</v>
      </c>
      <c r="U14" s="50">
        <f t="shared" si="3"/>
        <v>0</v>
      </c>
      <c r="W14"/>
      <c r="X14"/>
      <c r="Y14"/>
    </row>
    <row r="15" spans="1:25" s="7" customFormat="1" ht="12.75">
      <c r="A15" s="27" t="s">
        <v>185</v>
      </c>
      <c r="B15" s="364"/>
      <c r="C15" s="365"/>
      <c r="D15" s="366"/>
      <c r="E15" s="367"/>
      <c r="F15" s="368"/>
      <c r="G15" s="368"/>
      <c r="H15" s="368"/>
      <c r="I15" s="369"/>
      <c r="J15" s="368"/>
      <c r="K15" s="368"/>
      <c r="L15" s="368"/>
      <c r="M15" s="369"/>
      <c r="N15" s="369"/>
      <c r="O15" s="48"/>
      <c r="P15" s="42"/>
      <c r="Q15" s="45"/>
      <c r="R15" s="47">
        <f t="shared" si="0"/>
        <v>0</v>
      </c>
      <c r="S15" s="47">
        <f t="shared" si="1"/>
        <v>0</v>
      </c>
      <c r="T15" s="47">
        <f t="shared" si="2"/>
        <v>0</v>
      </c>
      <c r="U15" s="50">
        <f t="shared" si="3"/>
        <v>0</v>
      </c>
      <c r="W15"/>
      <c r="X15"/>
      <c r="Y15"/>
    </row>
    <row r="16" spans="1:25" s="7" customFormat="1" ht="12.75">
      <c r="A16" s="27" t="s">
        <v>185</v>
      </c>
      <c r="B16" s="364"/>
      <c r="C16" s="365"/>
      <c r="D16" s="366"/>
      <c r="E16" s="367"/>
      <c r="F16" s="368"/>
      <c r="G16" s="368"/>
      <c r="H16" s="368"/>
      <c r="I16" s="369"/>
      <c r="J16" s="368"/>
      <c r="K16" s="368"/>
      <c r="L16" s="368"/>
      <c r="M16" s="369"/>
      <c r="N16" s="369"/>
      <c r="O16" s="48"/>
      <c r="P16" s="42"/>
      <c r="Q16" s="45"/>
      <c r="R16" s="47">
        <f t="shared" si="0"/>
        <v>0</v>
      </c>
      <c r="S16" s="47">
        <f t="shared" si="1"/>
        <v>0</v>
      </c>
      <c r="T16" s="47">
        <f t="shared" si="2"/>
        <v>0</v>
      </c>
      <c r="U16" s="50">
        <f t="shared" si="3"/>
        <v>0</v>
      </c>
      <c r="W16"/>
      <c r="X16"/>
      <c r="Y16"/>
    </row>
    <row r="17" spans="1:25" s="7" customFormat="1" ht="12.75">
      <c r="A17" s="27" t="s">
        <v>185</v>
      </c>
      <c r="B17" s="364"/>
      <c r="C17" s="365"/>
      <c r="D17" s="366"/>
      <c r="E17" s="367"/>
      <c r="F17" s="368"/>
      <c r="G17" s="368"/>
      <c r="H17" s="368"/>
      <c r="I17" s="369"/>
      <c r="J17" s="368"/>
      <c r="K17" s="368"/>
      <c r="L17" s="368"/>
      <c r="M17" s="369"/>
      <c r="N17" s="369"/>
      <c r="O17" s="48"/>
      <c r="P17" s="42"/>
      <c r="Q17" s="45"/>
      <c r="R17" s="47">
        <f t="shared" si="0"/>
        <v>0</v>
      </c>
      <c r="S17" s="47">
        <f t="shared" si="1"/>
        <v>0</v>
      </c>
      <c r="T17" s="47">
        <f t="shared" si="2"/>
        <v>0</v>
      </c>
      <c r="U17" s="50">
        <f t="shared" si="3"/>
        <v>0</v>
      </c>
      <c r="W17"/>
      <c r="X17"/>
      <c r="Y17"/>
    </row>
    <row r="18" spans="1:25" s="7" customFormat="1" ht="12.75">
      <c r="A18" s="27" t="s">
        <v>185</v>
      </c>
      <c r="B18" s="364"/>
      <c r="C18" s="365"/>
      <c r="D18" s="366"/>
      <c r="E18" s="367"/>
      <c r="F18" s="368"/>
      <c r="G18" s="368"/>
      <c r="H18" s="368"/>
      <c r="I18" s="369"/>
      <c r="J18" s="368"/>
      <c r="K18" s="368"/>
      <c r="L18" s="368"/>
      <c r="M18" s="369"/>
      <c r="N18" s="369"/>
      <c r="O18" s="48"/>
      <c r="P18" s="42"/>
      <c r="Q18" s="45"/>
      <c r="R18" s="47">
        <f t="shared" si="0"/>
        <v>0</v>
      </c>
      <c r="S18" s="47">
        <f t="shared" si="1"/>
        <v>0</v>
      </c>
      <c r="T18" s="47">
        <f t="shared" si="2"/>
        <v>0</v>
      </c>
      <c r="U18" s="50">
        <f t="shared" si="3"/>
        <v>0</v>
      </c>
      <c r="W18"/>
      <c r="X18"/>
      <c r="Y18"/>
    </row>
    <row r="19" spans="1:25" s="7" customFormat="1" ht="12.75">
      <c r="A19" s="27" t="s">
        <v>185</v>
      </c>
      <c r="B19" s="364"/>
      <c r="C19" s="365"/>
      <c r="D19" s="366"/>
      <c r="E19" s="367"/>
      <c r="F19" s="368"/>
      <c r="G19" s="368"/>
      <c r="H19" s="368"/>
      <c r="I19" s="369"/>
      <c r="J19" s="368"/>
      <c r="K19" s="368"/>
      <c r="L19" s="368"/>
      <c r="M19" s="369"/>
      <c r="N19" s="369"/>
      <c r="O19" s="48"/>
      <c r="P19" s="42"/>
      <c r="Q19" s="45"/>
      <c r="R19" s="47">
        <f t="shared" si="0"/>
        <v>0</v>
      </c>
      <c r="S19" s="47">
        <f t="shared" si="1"/>
        <v>0</v>
      </c>
      <c r="T19" s="47">
        <f t="shared" si="2"/>
        <v>0</v>
      </c>
      <c r="U19" s="50">
        <f t="shared" si="3"/>
        <v>0</v>
      </c>
      <c r="W19"/>
      <c r="X19"/>
      <c r="Y19"/>
    </row>
    <row r="20" spans="1:25" s="7" customFormat="1" ht="12.75">
      <c r="A20" s="27" t="s">
        <v>185</v>
      </c>
      <c r="B20" s="364"/>
      <c r="C20" s="365"/>
      <c r="D20" s="366"/>
      <c r="E20" s="367"/>
      <c r="F20" s="368"/>
      <c r="G20" s="368"/>
      <c r="H20" s="368"/>
      <c r="I20" s="369"/>
      <c r="J20" s="368"/>
      <c r="K20" s="368"/>
      <c r="L20" s="368"/>
      <c r="M20" s="369"/>
      <c r="N20" s="369"/>
      <c r="O20" s="48"/>
      <c r="P20" s="42"/>
      <c r="Q20" s="45"/>
      <c r="R20" s="47">
        <f t="shared" si="0"/>
        <v>0</v>
      </c>
      <c r="S20" s="47">
        <f t="shared" si="1"/>
        <v>0</v>
      </c>
      <c r="T20" s="47">
        <f t="shared" si="2"/>
        <v>0</v>
      </c>
      <c r="U20" s="50">
        <f t="shared" si="3"/>
        <v>0</v>
      </c>
      <c r="W20"/>
      <c r="X20"/>
      <c r="Y20"/>
    </row>
    <row r="21" spans="1:25" s="7" customFormat="1" ht="12.75">
      <c r="A21" s="27" t="s">
        <v>185</v>
      </c>
      <c r="B21" s="364"/>
      <c r="C21" s="365"/>
      <c r="D21" s="366"/>
      <c r="E21" s="367"/>
      <c r="F21" s="368"/>
      <c r="G21" s="368"/>
      <c r="H21" s="368"/>
      <c r="I21" s="369"/>
      <c r="J21" s="368"/>
      <c r="K21" s="368"/>
      <c r="L21" s="368"/>
      <c r="M21" s="369"/>
      <c r="N21" s="369"/>
      <c r="O21" s="48"/>
      <c r="P21" s="42"/>
      <c r="Q21" s="45"/>
      <c r="R21" s="47">
        <f t="shared" si="0"/>
        <v>0</v>
      </c>
      <c r="S21" s="47">
        <f t="shared" si="1"/>
        <v>0</v>
      </c>
      <c r="T21" s="47">
        <f t="shared" si="2"/>
        <v>0</v>
      </c>
      <c r="U21" s="50">
        <f t="shared" si="3"/>
        <v>0</v>
      </c>
      <c r="W21"/>
      <c r="X21"/>
      <c r="Y21"/>
    </row>
    <row r="22" spans="1:25" s="7" customFormat="1" ht="12.75">
      <c r="A22" s="27" t="s">
        <v>185</v>
      </c>
      <c r="B22" s="364"/>
      <c r="C22" s="365"/>
      <c r="D22" s="366"/>
      <c r="E22" s="367"/>
      <c r="F22" s="368"/>
      <c r="G22" s="368"/>
      <c r="H22" s="368"/>
      <c r="I22" s="369"/>
      <c r="J22" s="368"/>
      <c r="K22" s="368"/>
      <c r="L22" s="368"/>
      <c r="M22" s="369"/>
      <c r="N22" s="369"/>
      <c r="O22" s="48"/>
      <c r="P22" s="42"/>
      <c r="Q22" s="45"/>
      <c r="R22" s="47">
        <f t="shared" si="0"/>
        <v>0</v>
      </c>
      <c r="S22" s="47">
        <f t="shared" si="1"/>
        <v>0</v>
      </c>
      <c r="T22" s="47">
        <f t="shared" si="2"/>
        <v>0</v>
      </c>
      <c r="U22" s="50">
        <f t="shared" si="3"/>
        <v>0</v>
      </c>
      <c r="W22"/>
      <c r="X22"/>
      <c r="Y22"/>
    </row>
    <row r="23" spans="1:25" s="7" customFormat="1" ht="12.75">
      <c r="A23" s="27" t="s">
        <v>185</v>
      </c>
      <c r="B23" s="364"/>
      <c r="C23" s="365"/>
      <c r="D23" s="366"/>
      <c r="E23" s="367"/>
      <c r="F23" s="368"/>
      <c r="G23" s="368"/>
      <c r="H23" s="368"/>
      <c r="I23" s="369"/>
      <c r="J23" s="368"/>
      <c r="K23" s="368"/>
      <c r="L23" s="368"/>
      <c r="M23" s="369"/>
      <c r="N23" s="369"/>
      <c r="O23" s="48"/>
      <c r="P23" s="42"/>
      <c r="Q23" s="45"/>
      <c r="R23" s="47">
        <f t="shared" si="0"/>
        <v>0</v>
      </c>
      <c r="S23" s="47">
        <f t="shared" si="1"/>
        <v>0</v>
      </c>
      <c r="T23" s="47">
        <f t="shared" si="2"/>
        <v>0</v>
      </c>
      <c r="U23" s="50">
        <f t="shared" si="3"/>
        <v>0</v>
      </c>
      <c r="W23"/>
      <c r="X23"/>
      <c r="Y23"/>
    </row>
    <row r="24" spans="1:25" s="7" customFormat="1" ht="12.75">
      <c r="A24" s="27" t="s">
        <v>185</v>
      </c>
      <c r="B24" s="364"/>
      <c r="C24" s="365"/>
      <c r="D24" s="366"/>
      <c r="E24" s="367"/>
      <c r="F24" s="368"/>
      <c r="G24" s="368"/>
      <c r="H24" s="368"/>
      <c r="I24" s="369"/>
      <c r="J24" s="368"/>
      <c r="K24" s="368"/>
      <c r="L24" s="368"/>
      <c r="M24" s="369"/>
      <c r="N24" s="369"/>
      <c r="O24" s="48"/>
      <c r="P24" s="42"/>
      <c r="Q24" s="45"/>
      <c r="R24" s="47">
        <f t="shared" si="0"/>
        <v>0</v>
      </c>
      <c r="S24" s="47">
        <f t="shared" si="1"/>
        <v>0</v>
      </c>
      <c r="T24" s="47">
        <f t="shared" si="2"/>
        <v>0</v>
      </c>
      <c r="U24" s="50">
        <f t="shared" si="3"/>
        <v>0</v>
      </c>
      <c r="W24"/>
      <c r="X24"/>
      <c r="Y24"/>
    </row>
    <row r="25" spans="1:25" s="7" customFormat="1" ht="12.75">
      <c r="A25" s="27" t="s">
        <v>185</v>
      </c>
      <c r="B25" s="364"/>
      <c r="C25" s="365"/>
      <c r="D25" s="366"/>
      <c r="E25" s="367"/>
      <c r="F25" s="368"/>
      <c r="G25" s="368"/>
      <c r="H25" s="368"/>
      <c r="I25" s="369"/>
      <c r="J25" s="368"/>
      <c r="K25" s="368"/>
      <c r="L25" s="368"/>
      <c r="M25" s="369"/>
      <c r="N25" s="369"/>
      <c r="O25" s="48"/>
      <c r="P25" s="42"/>
      <c r="Q25" s="45"/>
      <c r="R25" s="47">
        <f t="shared" si="0"/>
        <v>0</v>
      </c>
      <c r="S25" s="47">
        <f t="shared" si="1"/>
        <v>0</v>
      </c>
      <c r="T25" s="47">
        <f t="shared" si="2"/>
        <v>0</v>
      </c>
      <c r="U25" s="50">
        <f t="shared" si="3"/>
        <v>0</v>
      </c>
      <c r="W25"/>
      <c r="X25"/>
      <c r="Y25"/>
    </row>
    <row r="26" spans="1:25" s="7" customFormat="1" ht="12.75">
      <c r="A26" s="27" t="s">
        <v>185</v>
      </c>
      <c r="B26" s="364"/>
      <c r="C26" s="365"/>
      <c r="D26" s="366"/>
      <c r="E26" s="367"/>
      <c r="F26" s="368"/>
      <c r="G26" s="368"/>
      <c r="H26" s="368"/>
      <c r="I26" s="369"/>
      <c r="J26" s="368"/>
      <c r="K26" s="368"/>
      <c r="L26" s="368"/>
      <c r="M26" s="369"/>
      <c r="N26" s="369"/>
      <c r="O26" s="48"/>
      <c r="P26" s="42"/>
      <c r="Q26" s="45"/>
      <c r="R26" s="47">
        <f t="shared" si="0"/>
        <v>0</v>
      </c>
      <c r="S26" s="47">
        <f t="shared" si="1"/>
        <v>0</v>
      </c>
      <c r="T26" s="47">
        <f t="shared" si="2"/>
        <v>0</v>
      </c>
      <c r="U26" s="50">
        <f t="shared" si="3"/>
        <v>0</v>
      </c>
      <c r="W26"/>
      <c r="X26"/>
      <c r="Y26"/>
    </row>
    <row r="27" spans="1:25" s="7" customFormat="1" ht="12.75">
      <c r="A27" s="27" t="s">
        <v>185</v>
      </c>
      <c r="B27" s="364"/>
      <c r="C27" s="365"/>
      <c r="D27" s="366"/>
      <c r="E27" s="367"/>
      <c r="F27" s="368"/>
      <c r="G27" s="368"/>
      <c r="H27" s="368"/>
      <c r="I27" s="369"/>
      <c r="J27" s="368"/>
      <c r="K27" s="368"/>
      <c r="L27" s="368"/>
      <c r="M27" s="369"/>
      <c r="N27" s="369"/>
      <c r="O27" s="48"/>
      <c r="P27" s="42"/>
      <c r="Q27" s="45"/>
      <c r="R27" s="47">
        <f t="shared" si="0"/>
        <v>0</v>
      </c>
      <c r="S27" s="47">
        <f t="shared" si="1"/>
        <v>0</v>
      </c>
      <c r="T27" s="47">
        <f t="shared" si="2"/>
        <v>0</v>
      </c>
      <c r="U27" s="50">
        <f t="shared" si="3"/>
        <v>0</v>
      </c>
      <c r="W27"/>
      <c r="X27"/>
      <c r="Y27"/>
    </row>
    <row r="28" spans="1:25" s="7" customFormat="1" ht="12.75">
      <c r="A28" s="27" t="s">
        <v>185</v>
      </c>
      <c r="B28" s="364"/>
      <c r="C28" s="365"/>
      <c r="D28" s="366"/>
      <c r="E28" s="367"/>
      <c r="F28" s="368"/>
      <c r="G28" s="368"/>
      <c r="H28" s="368"/>
      <c r="I28" s="369"/>
      <c r="J28" s="368"/>
      <c r="K28" s="368"/>
      <c r="L28" s="368"/>
      <c r="M28" s="369"/>
      <c r="N28" s="369"/>
      <c r="O28" s="48"/>
      <c r="P28" s="42"/>
      <c r="Q28" s="45"/>
      <c r="R28" s="47">
        <f t="shared" si="0"/>
        <v>0</v>
      </c>
      <c r="S28" s="47">
        <f t="shared" si="1"/>
        <v>0</v>
      </c>
      <c r="T28" s="47">
        <f t="shared" si="2"/>
        <v>0</v>
      </c>
      <c r="U28" s="50">
        <f t="shared" si="3"/>
        <v>0</v>
      </c>
      <c r="W28"/>
      <c r="X28"/>
      <c r="Y28"/>
    </row>
    <row r="29" spans="1:25" s="7" customFormat="1" ht="12.75">
      <c r="A29" s="27" t="s">
        <v>185</v>
      </c>
      <c r="B29" s="364"/>
      <c r="C29" s="365"/>
      <c r="D29" s="366"/>
      <c r="E29" s="367"/>
      <c r="F29" s="368"/>
      <c r="G29" s="368"/>
      <c r="H29" s="368"/>
      <c r="I29" s="369"/>
      <c r="J29" s="368"/>
      <c r="K29" s="368"/>
      <c r="L29" s="368"/>
      <c r="M29" s="369"/>
      <c r="N29" s="369"/>
      <c r="O29" s="48"/>
      <c r="P29" s="42"/>
      <c r="Q29" s="45"/>
      <c r="R29" s="47">
        <f t="shared" si="0"/>
        <v>0</v>
      </c>
      <c r="S29" s="47">
        <f t="shared" si="1"/>
        <v>0</v>
      </c>
      <c r="T29" s="47">
        <f t="shared" si="2"/>
        <v>0</v>
      </c>
      <c r="U29" s="50">
        <f t="shared" si="3"/>
        <v>0</v>
      </c>
      <c r="W29"/>
      <c r="X29"/>
      <c r="Y29"/>
    </row>
    <row r="30" spans="1:25" s="7" customFormat="1" ht="12.75">
      <c r="A30" s="27" t="s">
        <v>185</v>
      </c>
      <c r="B30" s="364"/>
      <c r="C30" s="365"/>
      <c r="D30" s="366"/>
      <c r="E30" s="367"/>
      <c r="F30" s="368"/>
      <c r="G30" s="368"/>
      <c r="H30" s="368"/>
      <c r="I30" s="369"/>
      <c r="J30" s="368"/>
      <c r="K30" s="368"/>
      <c r="L30" s="368"/>
      <c r="M30" s="369"/>
      <c r="N30" s="369"/>
      <c r="O30" s="48"/>
      <c r="P30" s="42"/>
      <c r="Q30" s="45"/>
      <c r="R30" s="47">
        <f t="shared" si="0"/>
        <v>0</v>
      </c>
      <c r="S30" s="47">
        <f t="shared" si="1"/>
        <v>0</v>
      </c>
      <c r="T30" s="47">
        <f t="shared" si="2"/>
        <v>0</v>
      </c>
      <c r="U30" s="50">
        <f t="shared" si="3"/>
        <v>0</v>
      </c>
      <c r="W30"/>
      <c r="X30"/>
      <c r="Y30"/>
    </row>
    <row r="31" spans="1:25" s="7" customFormat="1" ht="12.75">
      <c r="A31" s="27" t="s">
        <v>185</v>
      </c>
      <c r="B31" s="364"/>
      <c r="C31" s="365"/>
      <c r="D31" s="366"/>
      <c r="E31" s="367"/>
      <c r="F31" s="368"/>
      <c r="G31" s="368"/>
      <c r="H31" s="368"/>
      <c r="I31" s="369"/>
      <c r="J31" s="368"/>
      <c r="K31" s="368"/>
      <c r="L31" s="368"/>
      <c r="M31" s="369"/>
      <c r="N31" s="369"/>
      <c r="O31" s="48"/>
      <c r="P31" s="42"/>
      <c r="Q31" s="45"/>
      <c r="R31" s="47">
        <f t="shared" si="0"/>
        <v>0</v>
      </c>
      <c r="S31" s="47">
        <f t="shared" si="1"/>
        <v>0</v>
      </c>
      <c r="T31" s="47">
        <f t="shared" si="2"/>
        <v>0</v>
      </c>
      <c r="U31" s="50">
        <f t="shared" si="3"/>
        <v>0</v>
      </c>
      <c r="W31"/>
      <c r="X31"/>
      <c r="Y31"/>
    </row>
    <row r="32" spans="1:25" s="7" customFormat="1" ht="12.75">
      <c r="A32" s="27" t="s">
        <v>185</v>
      </c>
      <c r="B32" s="364"/>
      <c r="C32" s="365"/>
      <c r="D32" s="366"/>
      <c r="E32" s="367"/>
      <c r="F32" s="368"/>
      <c r="G32" s="368"/>
      <c r="H32" s="368"/>
      <c r="I32" s="369"/>
      <c r="J32" s="368"/>
      <c r="K32" s="368"/>
      <c r="L32" s="368"/>
      <c r="M32" s="369"/>
      <c r="N32" s="369"/>
      <c r="O32" s="48"/>
      <c r="P32" s="42"/>
      <c r="Q32" s="45"/>
      <c r="R32" s="47">
        <f t="shared" si="0"/>
        <v>0</v>
      </c>
      <c r="S32" s="47">
        <f t="shared" si="1"/>
        <v>0</v>
      </c>
      <c r="T32" s="47">
        <f t="shared" si="2"/>
        <v>0</v>
      </c>
      <c r="U32" s="50">
        <f t="shared" si="3"/>
        <v>0</v>
      </c>
      <c r="W32"/>
      <c r="X32"/>
      <c r="Y32"/>
    </row>
    <row r="33" spans="1:25" s="7" customFormat="1" ht="12.75">
      <c r="A33" s="27" t="s">
        <v>185</v>
      </c>
      <c r="B33" s="364"/>
      <c r="C33" s="365"/>
      <c r="D33" s="366"/>
      <c r="E33" s="367"/>
      <c r="F33" s="368"/>
      <c r="G33" s="368"/>
      <c r="H33" s="368"/>
      <c r="I33" s="369"/>
      <c r="J33" s="368"/>
      <c r="K33" s="368"/>
      <c r="L33" s="368"/>
      <c r="M33" s="369"/>
      <c r="N33" s="369"/>
      <c r="O33" s="48"/>
      <c r="P33" s="42"/>
      <c r="Q33" s="45"/>
      <c r="R33" s="47">
        <f t="shared" si="0"/>
        <v>0</v>
      </c>
      <c r="S33" s="47">
        <f t="shared" si="1"/>
        <v>0</v>
      </c>
      <c r="T33" s="47">
        <f t="shared" si="2"/>
        <v>0</v>
      </c>
      <c r="U33" s="50">
        <f t="shared" si="3"/>
        <v>0</v>
      </c>
      <c r="W33"/>
      <c r="X33"/>
      <c r="Y33"/>
    </row>
    <row r="34" spans="1:25" s="7" customFormat="1" ht="12.75">
      <c r="A34" s="27" t="s">
        <v>185</v>
      </c>
      <c r="B34" s="364"/>
      <c r="C34" s="365"/>
      <c r="D34" s="366"/>
      <c r="E34" s="367"/>
      <c r="F34" s="368"/>
      <c r="G34" s="368"/>
      <c r="H34" s="368"/>
      <c r="I34" s="369"/>
      <c r="J34" s="368"/>
      <c r="K34" s="368"/>
      <c r="L34" s="368"/>
      <c r="M34" s="369"/>
      <c r="N34" s="369"/>
      <c r="O34" s="48"/>
      <c r="P34" s="42"/>
      <c r="Q34" s="45"/>
      <c r="R34" s="47">
        <f t="shared" si="0"/>
        <v>0</v>
      </c>
      <c r="S34" s="47">
        <f t="shared" si="1"/>
        <v>0</v>
      </c>
      <c r="T34" s="47">
        <f t="shared" si="2"/>
        <v>0</v>
      </c>
      <c r="U34" s="50">
        <f t="shared" si="3"/>
        <v>0</v>
      </c>
      <c r="W34"/>
      <c r="X34"/>
      <c r="Y34"/>
    </row>
    <row r="35" spans="1:25" s="7" customFormat="1" ht="12.75">
      <c r="A35" s="27" t="s">
        <v>185</v>
      </c>
      <c r="B35" s="364"/>
      <c r="C35" s="365"/>
      <c r="D35" s="366"/>
      <c r="E35" s="367"/>
      <c r="F35" s="368"/>
      <c r="G35" s="368"/>
      <c r="H35" s="368"/>
      <c r="I35" s="369"/>
      <c r="J35" s="368"/>
      <c r="K35" s="368"/>
      <c r="L35" s="368"/>
      <c r="M35" s="369"/>
      <c r="N35" s="369"/>
      <c r="O35" s="48"/>
      <c r="P35" s="42"/>
      <c r="Q35" s="45"/>
      <c r="R35" s="47">
        <f t="shared" si="0"/>
        <v>0</v>
      </c>
      <c r="S35" s="47">
        <f t="shared" si="1"/>
        <v>0</v>
      </c>
      <c r="T35" s="47">
        <f t="shared" si="2"/>
        <v>0</v>
      </c>
      <c r="U35" s="50">
        <f t="shared" si="3"/>
        <v>0</v>
      </c>
      <c r="W35"/>
      <c r="X35"/>
      <c r="Y35"/>
    </row>
    <row r="36" spans="1:25" s="7" customFormat="1" ht="12.75">
      <c r="A36" s="27" t="s">
        <v>185</v>
      </c>
      <c r="B36" s="364"/>
      <c r="C36" s="365"/>
      <c r="D36" s="366"/>
      <c r="E36" s="367"/>
      <c r="F36" s="368"/>
      <c r="G36" s="368"/>
      <c r="H36" s="368"/>
      <c r="I36" s="369"/>
      <c r="J36" s="368"/>
      <c r="K36" s="368"/>
      <c r="L36" s="368"/>
      <c r="M36" s="369"/>
      <c r="N36" s="369"/>
      <c r="O36" s="48"/>
      <c r="P36" s="42"/>
      <c r="Q36" s="45"/>
      <c r="R36" s="47">
        <f t="shared" si="0"/>
        <v>0</v>
      </c>
      <c r="S36" s="47">
        <f t="shared" si="1"/>
        <v>0</v>
      </c>
      <c r="T36" s="47">
        <f t="shared" si="2"/>
        <v>0</v>
      </c>
      <c r="U36" s="50">
        <f t="shared" si="3"/>
        <v>0</v>
      </c>
      <c r="W36"/>
      <c r="X36"/>
      <c r="Y36"/>
    </row>
    <row r="37" spans="1:25" s="7" customFormat="1" ht="12.75">
      <c r="A37" s="27" t="s">
        <v>185</v>
      </c>
      <c r="B37" s="364"/>
      <c r="C37" s="365"/>
      <c r="D37" s="366"/>
      <c r="E37" s="367"/>
      <c r="F37" s="368"/>
      <c r="G37" s="368"/>
      <c r="H37" s="368"/>
      <c r="I37" s="369"/>
      <c r="J37" s="368"/>
      <c r="K37" s="368"/>
      <c r="L37" s="368"/>
      <c r="M37" s="369"/>
      <c r="N37" s="369"/>
      <c r="O37" s="48"/>
      <c r="P37" s="42"/>
      <c r="Q37" s="45"/>
      <c r="R37" s="47">
        <f t="shared" si="0"/>
        <v>0</v>
      </c>
      <c r="S37" s="47">
        <f t="shared" si="1"/>
        <v>0</v>
      </c>
      <c r="T37" s="47">
        <f t="shared" si="2"/>
        <v>0</v>
      </c>
      <c r="U37" s="50">
        <f t="shared" si="3"/>
        <v>0</v>
      </c>
      <c r="W37"/>
      <c r="X37"/>
      <c r="Y37"/>
    </row>
    <row r="38" spans="1:25" s="7" customFormat="1" ht="12.75">
      <c r="A38" s="27" t="s">
        <v>185</v>
      </c>
      <c r="B38" s="364"/>
      <c r="C38" s="365"/>
      <c r="D38" s="366"/>
      <c r="E38" s="367"/>
      <c r="F38" s="368"/>
      <c r="G38" s="368"/>
      <c r="H38" s="368"/>
      <c r="I38" s="369"/>
      <c r="J38" s="368"/>
      <c r="K38" s="368"/>
      <c r="L38" s="368"/>
      <c r="M38" s="369"/>
      <c r="N38" s="369"/>
      <c r="O38" s="48"/>
      <c r="P38" s="42"/>
      <c r="Q38" s="45"/>
      <c r="R38" s="47">
        <f t="shared" si="0"/>
        <v>0</v>
      </c>
      <c r="S38" s="47">
        <f t="shared" si="1"/>
        <v>0</v>
      </c>
      <c r="T38" s="47">
        <f t="shared" si="2"/>
        <v>0</v>
      </c>
      <c r="U38" s="50">
        <f t="shared" si="3"/>
        <v>0</v>
      </c>
      <c r="W38"/>
      <c r="X38"/>
      <c r="Y38"/>
    </row>
    <row r="39" spans="1:25" s="7" customFormat="1" ht="12.75">
      <c r="A39" s="27" t="s">
        <v>185</v>
      </c>
      <c r="B39" s="364"/>
      <c r="C39" s="365"/>
      <c r="D39" s="366"/>
      <c r="E39" s="367"/>
      <c r="F39" s="368"/>
      <c r="G39" s="368"/>
      <c r="H39" s="368"/>
      <c r="I39" s="369"/>
      <c r="J39" s="368"/>
      <c r="K39" s="368"/>
      <c r="L39" s="368"/>
      <c r="M39" s="369"/>
      <c r="N39" s="369"/>
      <c r="O39" s="48"/>
      <c r="P39" s="42"/>
      <c r="Q39" s="45"/>
      <c r="R39" s="47">
        <f t="shared" si="0"/>
        <v>0</v>
      </c>
      <c r="S39" s="47">
        <f t="shared" si="1"/>
        <v>0</v>
      </c>
      <c r="T39" s="47">
        <f t="shared" si="2"/>
        <v>0</v>
      </c>
      <c r="U39" s="50">
        <f t="shared" si="3"/>
        <v>0</v>
      </c>
      <c r="W39"/>
      <c r="X39"/>
      <c r="Y39"/>
    </row>
    <row r="40" spans="1:25" s="7" customFormat="1" ht="12.75">
      <c r="A40" s="27" t="s">
        <v>185</v>
      </c>
      <c r="B40" s="364"/>
      <c r="C40" s="365"/>
      <c r="D40" s="366"/>
      <c r="E40" s="367"/>
      <c r="F40" s="368"/>
      <c r="G40" s="368"/>
      <c r="H40" s="368"/>
      <c r="I40" s="369"/>
      <c r="J40" s="368"/>
      <c r="K40" s="368"/>
      <c r="L40" s="368"/>
      <c r="M40" s="369"/>
      <c r="N40" s="369"/>
      <c r="O40" s="48"/>
      <c r="P40" s="42"/>
      <c r="Q40" s="45"/>
      <c r="R40" s="47">
        <f t="shared" si="0"/>
        <v>0</v>
      </c>
      <c r="S40" s="47">
        <f t="shared" si="1"/>
        <v>0</v>
      </c>
      <c r="T40" s="47">
        <f t="shared" si="2"/>
        <v>0</v>
      </c>
      <c r="U40" s="50">
        <f t="shared" si="3"/>
        <v>0</v>
      </c>
      <c r="W40"/>
      <c r="X40"/>
      <c r="Y40"/>
    </row>
    <row r="41" spans="1:25" s="7" customFormat="1" ht="12.75">
      <c r="A41" s="27" t="s">
        <v>185</v>
      </c>
      <c r="B41" s="364"/>
      <c r="C41" s="365"/>
      <c r="D41" s="366"/>
      <c r="E41" s="367"/>
      <c r="F41" s="368"/>
      <c r="G41" s="368"/>
      <c r="H41" s="368"/>
      <c r="I41" s="369"/>
      <c r="J41" s="368"/>
      <c r="K41" s="368"/>
      <c r="L41" s="368"/>
      <c r="M41" s="369"/>
      <c r="N41" s="369"/>
      <c r="O41" s="48"/>
      <c r="P41" s="42"/>
      <c r="Q41" s="45"/>
      <c r="R41" s="47">
        <f t="shared" si="0"/>
        <v>0</v>
      </c>
      <c r="S41" s="47">
        <f t="shared" si="1"/>
        <v>0</v>
      </c>
      <c r="T41" s="47">
        <f t="shared" si="2"/>
        <v>0</v>
      </c>
      <c r="U41" s="50">
        <f t="shared" si="3"/>
        <v>0</v>
      </c>
      <c r="W41"/>
      <c r="X41"/>
      <c r="Y41"/>
    </row>
    <row r="42" spans="1:25" s="7" customFormat="1" ht="12.75">
      <c r="A42" s="27" t="s">
        <v>185</v>
      </c>
      <c r="B42" s="364"/>
      <c r="C42" s="365"/>
      <c r="D42" s="366"/>
      <c r="E42" s="367"/>
      <c r="F42" s="368"/>
      <c r="G42" s="368"/>
      <c r="H42" s="368"/>
      <c r="I42" s="369"/>
      <c r="J42" s="368"/>
      <c r="K42" s="368"/>
      <c r="L42" s="368"/>
      <c r="M42" s="369"/>
      <c r="N42" s="369"/>
      <c r="O42" s="48"/>
      <c r="P42" s="42"/>
      <c r="Q42" s="45"/>
      <c r="R42" s="47">
        <f t="shared" si="0"/>
        <v>0</v>
      </c>
      <c r="S42" s="47">
        <f t="shared" si="1"/>
        <v>0</v>
      </c>
      <c r="T42" s="47">
        <f t="shared" si="2"/>
        <v>0</v>
      </c>
      <c r="U42" s="50">
        <f t="shared" si="3"/>
        <v>0</v>
      </c>
      <c r="W42"/>
      <c r="X42"/>
      <c r="Y42"/>
    </row>
    <row r="43" spans="1:25" s="7" customFormat="1" ht="12.75">
      <c r="A43" s="27" t="s">
        <v>185</v>
      </c>
      <c r="B43" s="364"/>
      <c r="C43" s="365"/>
      <c r="D43" s="366"/>
      <c r="E43" s="367"/>
      <c r="F43" s="368"/>
      <c r="G43" s="368"/>
      <c r="H43" s="368"/>
      <c r="I43" s="369"/>
      <c r="J43" s="368"/>
      <c r="K43" s="368"/>
      <c r="L43" s="368"/>
      <c r="M43" s="369"/>
      <c r="N43" s="369"/>
      <c r="O43" s="48"/>
      <c r="P43" s="42"/>
      <c r="Q43" s="45"/>
      <c r="R43" s="47">
        <f t="shared" si="0"/>
        <v>0</v>
      </c>
      <c r="S43" s="47">
        <f t="shared" si="1"/>
        <v>0</v>
      </c>
      <c r="T43" s="47">
        <f t="shared" si="2"/>
        <v>0</v>
      </c>
      <c r="U43" s="50">
        <f t="shared" si="3"/>
        <v>0</v>
      </c>
      <c r="W43"/>
      <c r="X43"/>
      <c r="Y43"/>
    </row>
    <row r="44" spans="1:25" s="7" customFormat="1" ht="12.75">
      <c r="A44" s="27" t="s">
        <v>185</v>
      </c>
      <c r="B44" s="364"/>
      <c r="C44" s="365"/>
      <c r="D44" s="366"/>
      <c r="E44" s="367"/>
      <c r="F44" s="368"/>
      <c r="G44" s="368"/>
      <c r="H44" s="368"/>
      <c r="I44" s="369"/>
      <c r="J44" s="368"/>
      <c r="K44" s="368"/>
      <c r="L44" s="368"/>
      <c r="M44" s="369"/>
      <c r="N44" s="369"/>
      <c r="O44" s="48"/>
      <c r="P44" s="42"/>
      <c r="Q44" s="45"/>
      <c r="R44" s="47">
        <f t="shared" si="0"/>
        <v>0</v>
      </c>
      <c r="S44" s="47">
        <f t="shared" si="1"/>
        <v>0</v>
      </c>
      <c r="T44" s="47">
        <f t="shared" si="2"/>
        <v>0</v>
      </c>
      <c r="U44" s="50">
        <f t="shared" si="3"/>
        <v>0</v>
      </c>
      <c r="W44"/>
      <c r="X44"/>
      <c r="Y44"/>
    </row>
    <row r="45" spans="1:25" s="7" customFormat="1" ht="12.75">
      <c r="A45" s="27" t="s">
        <v>185</v>
      </c>
      <c r="B45" s="364"/>
      <c r="C45" s="365"/>
      <c r="D45" s="366"/>
      <c r="E45" s="367"/>
      <c r="F45" s="368"/>
      <c r="G45" s="368"/>
      <c r="H45" s="368"/>
      <c r="I45" s="369"/>
      <c r="J45" s="368"/>
      <c r="K45" s="368"/>
      <c r="L45" s="368"/>
      <c r="M45" s="369"/>
      <c r="N45" s="369"/>
      <c r="O45" s="48"/>
      <c r="P45" s="42"/>
      <c r="Q45" s="45"/>
      <c r="R45" s="47">
        <f t="shared" si="0"/>
        <v>0</v>
      </c>
      <c r="S45" s="47">
        <f t="shared" si="1"/>
        <v>0</v>
      </c>
      <c r="T45" s="47">
        <f t="shared" si="2"/>
        <v>0</v>
      </c>
      <c r="U45" s="50">
        <f t="shared" si="3"/>
        <v>0</v>
      </c>
      <c r="W45"/>
      <c r="X45"/>
      <c r="Y45"/>
    </row>
    <row r="46" spans="1:25" s="7" customFormat="1" ht="12.75">
      <c r="A46" s="27" t="s">
        <v>185</v>
      </c>
      <c r="B46" s="364"/>
      <c r="C46" s="365"/>
      <c r="D46" s="366"/>
      <c r="E46" s="367"/>
      <c r="F46" s="368"/>
      <c r="G46" s="368"/>
      <c r="H46" s="368"/>
      <c r="I46" s="369"/>
      <c r="J46" s="368"/>
      <c r="K46" s="368"/>
      <c r="L46" s="368"/>
      <c r="M46" s="369"/>
      <c r="N46" s="369"/>
      <c r="O46" s="48"/>
      <c r="P46" s="42"/>
      <c r="Q46" s="45"/>
      <c r="R46" s="47">
        <f t="shared" si="0"/>
        <v>0</v>
      </c>
      <c r="S46" s="47">
        <f t="shared" si="1"/>
        <v>0</v>
      </c>
      <c r="T46" s="47">
        <f t="shared" si="2"/>
        <v>0</v>
      </c>
      <c r="U46" s="50">
        <f t="shared" si="3"/>
        <v>0</v>
      </c>
      <c r="W46"/>
      <c r="X46"/>
      <c r="Y46"/>
    </row>
    <row r="47" spans="1:25" s="7" customFormat="1" ht="12.75">
      <c r="A47" s="27" t="s">
        <v>185</v>
      </c>
      <c r="B47" s="364"/>
      <c r="C47" s="365"/>
      <c r="D47" s="366"/>
      <c r="E47" s="367"/>
      <c r="F47" s="368"/>
      <c r="G47" s="368"/>
      <c r="H47" s="368"/>
      <c r="I47" s="369"/>
      <c r="J47" s="368"/>
      <c r="K47" s="368"/>
      <c r="L47" s="368"/>
      <c r="M47" s="369"/>
      <c r="N47" s="369"/>
      <c r="O47" s="48"/>
      <c r="P47" s="42"/>
      <c r="Q47" s="45"/>
      <c r="R47" s="47">
        <f t="shared" si="0"/>
        <v>0</v>
      </c>
      <c r="S47" s="47">
        <f t="shared" si="1"/>
        <v>0</v>
      </c>
      <c r="T47" s="47">
        <f t="shared" si="2"/>
        <v>0</v>
      </c>
      <c r="U47" s="50">
        <f t="shared" si="3"/>
        <v>0</v>
      </c>
      <c r="W47"/>
      <c r="X47"/>
      <c r="Y47"/>
    </row>
    <row r="48" spans="1:25" s="7" customFormat="1" ht="12.75">
      <c r="A48" s="27" t="s">
        <v>185</v>
      </c>
      <c r="B48" s="364"/>
      <c r="C48" s="365"/>
      <c r="D48" s="366"/>
      <c r="E48" s="367"/>
      <c r="F48" s="368"/>
      <c r="G48" s="368"/>
      <c r="H48" s="368"/>
      <c r="I48" s="369"/>
      <c r="J48" s="368"/>
      <c r="K48" s="368"/>
      <c r="L48" s="368"/>
      <c r="M48" s="369"/>
      <c r="N48" s="369"/>
      <c r="O48" s="48"/>
      <c r="P48" s="42"/>
      <c r="Q48" s="45"/>
      <c r="R48" s="47">
        <f t="shared" si="0"/>
        <v>0</v>
      </c>
      <c r="S48" s="47">
        <f t="shared" si="1"/>
        <v>0</v>
      </c>
      <c r="T48" s="47">
        <f t="shared" si="2"/>
        <v>0</v>
      </c>
      <c r="U48" s="50">
        <f t="shared" si="3"/>
        <v>0</v>
      </c>
      <c r="W48"/>
      <c r="X48"/>
      <c r="Y48"/>
    </row>
    <row r="49" spans="1:25" s="7" customFormat="1" ht="12.75">
      <c r="A49" s="27" t="s">
        <v>185</v>
      </c>
      <c r="B49" s="364"/>
      <c r="C49" s="365"/>
      <c r="D49" s="366"/>
      <c r="E49" s="367"/>
      <c r="F49" s="368"/>
      <c r="G49" s="368"/>
      <c r="H49" s="368"/>
      <c r="I49" s="369"/>
      <c r="J49" s="368"/>
      <c r="K49" s="368"/>
      <c r="L49" s="368"/>
      <c r="M49" s="369"/>
      <c r="N49" s="369"/>
      <c r="O49" s="48"/>
      <c r="P49" s="42"/>
      <c r="Q49" s="45"/>
      <c r="R49" s="47">
        <f t="shared" si="0"/>
        <v>0</v>
      </c>
      <c r="S49" s="47">
        <f t="shared" si="1"/>
        <v>0</v>
      </c>
      <c r="T49" s="47">
        <f t="shared" si="2"/>
        <v>0</v>
      </c>
      <c r="U49" s="50">
        <f t="shared" si="3"/>
        <v>0</v>
      </c>
      <c r="W49"/>
      <c r="X49"/>
      <c r="Y49"/>
    </row>
    <row r="50" spans="1:25" s="7" customFormat="1" ht="12.75">
      <c r="A50" s="27" t="s">
        <v>185</v>
      </c>
      <c r="B50" s="364"/>
      <c r="C50" s="364"/>
      <c r="D50" s="366"/>
      <c r="E50" s="367"/>
      <c r="F50" s="368"/>
      <c r="G50" s="368"/>
      <c r="H50" s="368"/>
      <c r="I50" s="369"/>
      <c r="J50" s="368"/>
      <c r="K50" s="368"/>
      <c r="L50" s="368"/>
      <c r="M50" s="369"/>
      <c r="N50" s="369"/>
      <c r="O50" s="48"/>
      <c r="P50" s="42"/>
      <c r="Q50" s="45"/>
      <c r="R50" s="47">
        <f>F50*J50</f>
        <v>0</v>
      </c>
      <c r="S50" s="47">
        <f>G50*K50</f>
        <v>0</v>
      </c>
      <c r="T50" s="47">
        <f>H50*L50</f>
        <v>0</v>
      </c>
      <c r="U50" s="50">
        <f>R50+S50+T50</f>
        <v>0</v>
      </c>
      <c r="W50"/>
      <c r="X50"/>
      <c r="Y50"/>
    </row>
    <row r="51" spans="1:25" s="7" customFormat="1" ht="12.75">
      <c r="A51" s="27"/>
      <c r="B51" s="53"/>
      <c r="C51" s="9"/>
      <c r="D51" s="9"/>
      <c r="E51" s="9"/>
      <c r="F51" s="54"/>
      <c r="G51" s="54"/>
      <c r="H51" s="54"/>
      <c r="I51" s="54"/>
      <c r="J51" s="54"/>
      <c r="K51" s="54"/>
      <c r="L51" s="54"/>
      <c r="M51" s="54"/>
      <c r="N51" s="54"/>
      <c r="O51" s="54"/>
      <c r="P51" s="9"/>
      <c r="Q51" s="54"/>
      <c r="R51" s="54"/>
      <c r="S51" s="54"/>
      <c r="T51" s="54"/>
      <c r="U51" s="63"/>
      <c r="W51"/>
      <c r="X51"/>
      <c r="Y51"/>
    </row>
    <row r="52" spans="1:25" s="7" customFormat="1" ht="13.5" thickBot="1">
      <c r="A52" s="27"/>
      <c r="B52" s="51"/>
      <c r="C52" s="51"/>
      <c r="D52" s="51"/>
      <c r="E52" s="51"/>
      <c r="F52" s="52"/>
      <c r="G52" s="52"/>
      <c r="H52" s="52"/>
      <c r="I52" s="52"/>
      <c r="J52" s="52"/>
      <c r="K52" s="52"/>
      <c r="L52" s="52"/>
      <c r="M52" s="52"/>
      <c r="N52" s="52"/>
      <c r="O52" s="52"/>
      <c r="P52" s="51"/>
      <c r="Q52" s="52"/>
      <c r="R52" s="72">
        <f>SUM(R11:R50)</f>
        <v>0</v>
      </c>
      <c r="S52" s="72">
        <f>SUM(S11:S50)</f>
        <v>0</v>
      </c>
      <c r="T52" s="72">
        <f>SUM(T11:T50)</f>
        <v>0</v>
      </c>
      <c r="U52" s="74">
        <f>SUM(U11:U50)</f>
        <v>0</v>
      </c>
      <c r="W52"/>
      <c r="X52"/>
      <c r="Y52"/>
    </row>
    <row r="53" spans="1:25" s="7" customFormat="1" ht="13.5" thickTop="1">
      <c r="A53" s="27"/>
      <c r="B53" s="9"/>
      <c r="C53" s="9"/>
      <c r="D53" s="9"/>
      <c r="E53" s="9"/>
      <c r="F53" s="9"/>
      <c r="G53" s="9"/>
      <c r="H53" s="9"/>
      <c r="I53" s="9"/>
      <c r="J53" s="9"/>
      <c r="K53" s="9"/>
      <c r="L53" s="9"/>
      <c r="M53" s="9"/>
      <c r="N53" s="9"/>
      <c r="O53" s="9"/>
      <c r="P53" s="9"/>
      <c r="Q53" s="9"/>
      <c r="R53" s="9"/>
      <c r="S53" s="9"/>
      <c r="T53" s="9"/>
      <c r="U53" s="57"/>
      <c r="W53"/>
      <c r="X53"/>
      <c r="Y53"/>
    </row>
    <row r="54" spans="1:25" s="7" customFormat="1" ht="12.75">
      <c r="A54" s="27"/>
      <c r="B54" s="9"/>
      <c r="C54" s="9"/>
      <c r="D54" s="9"/>
      <c r="E54" s="9"/>
      <c r="F54" s="9"/>
      <c r="G54" s="9"/>
      <c r="H54" s="9"/>
      <c r="I54" s="9"/>
      <c r="J54" s="9"/>
      <c r="K54" s="9"/>
      <c r="L54" s="9"/>
      <c r="M54" s="9"/>
      <c r="N54" s="9"/>
      <c r="O54" s="9"/>
      <c r="P54" s="9"/>
      <c r="Q54" s="9"/>
      <c r="R54" s="51"/>
      <c r="S54" s="51"/>
      <c r="T54" s="82" t="s">
        <v>243</v>
      </c>
      <c r="U54" s="58">
        <f>U52/1000</f>
        <v>0</v>
      </c>
      <c r="V54" s="204"/>
      <c r="W54"/>
      <c r="X54" s="206"/>
      <c r="Y54"/>
    </row>
    <row r="55" spans="1:25" s="7" customFormat="1" ht="12.75">
      <c r="A55" s="27"/>
      <c r="B55" s="9"/>
      <c r="C55" s="9"/>
      <c r="D55" s="9"/>
      <c r="E55" s="9"/>
      <c r="F55" s="9"/>
      <c r="G55" s="9"/>
      <c r="H55" s="9"/>
      <c r="I55" s="9"/>
      <c r="J55" s="9"/>
      <c r="K55" s="9"/>
      <c r="L55" s="9"/>
      <c r="M55" s="9"/>
      <c r="N55" s="9"/>
      <c r="O55" s="9"/>
      <c r="P55" s="9"/>
      <c r="Q55" s="9"/>
      <c r="R55" s="9"/>
      <c r="S55" s="9"/>
      <c r="T55" s="239"/>
      <c r="U55" s="57"/>
      <c r="W55"/>
      <c r="X55"/>
      <c r="Y55"/>
    </row>
    <row r="56" spans="1:25" s="7" customFormat="1" ht="13.5" thickBot="1">
      <c r="A56" s="27"/>
      <c r="B56" s="9"/>
      <c r="C56" s="9"/>
      <c r="D56" s="9"/>
      <c r="E56" s="9"/>
      <c r="F56" s="9"/>
      <c r="G56" s="9"/>
      <c r="H56" s="9"/>
      <c r="I56" s="9"/>
      <c r="J56" s="9"/>
      <c r="K56" s="9"/>
      <c r="L56" s="9"/>
      <c r="M56" s="9"/>
      <c r="N56" s="9"/>
      <c r="O56" s="9"/>
      <c r="P56" s="76"/>
      <c r="Q56" s="76"/>
      <c r="S56" s="209"/>
      <c r="T56" s="238" t="s">
        <v>216</v>
      </c>
      <c r="U56" s="77">
        <f>'FRACCIÓN II 3er 2019'!V462+U54</f>
        <v>856027.628222</v>
      </c>
      <c r="V56" s="207"/>
      <c r="W56"/>
      <c r="X56"/>
      <c r="Y56"/>
    </row>
    <row r="57" spans="1:25" s="7" customFormat="1" ht="13.5" thickTop="1">
      <c r="A57" s="27"/>
      <c r="B57" s="1"/>
      <c r="C57" s="1"/>
      <c r="D57" s="1"/>
      <c r="E57" s="1"/>
      <c r="F57" s="1"/>
      <c r="G57" s="1"/>
      <c r="H57" s="1"/>
      <c r="I57" s="1"/>
      <c r="J57" s="1"/>
      <c r="K57" s="1"/>
      <c r="L57" s="1"/>
      <c r="M57" s="1"/>
      <c r="N57" s="1"/>
      <c r="O57" s="1"/>
      <c r="P57" s="1"/>
      <c r="Q57" s="1"/>
      <c r="R57" s="1"/>
      <c r="S57" s="1"/>
      <c r="T57" s="1"/>
      <c r="U57" s="11"/>
      <c r="W57"/>
      <c r="X57"/>
      <c r="Y57"/>
    </row>
    <row r="58" spans="1:25" s="7" customFormat="1" ht="12.75">
      <c r="A58" s="27"/>
      <c r="B58" s="64"/>
      <c r="C58" s="25"/>
      <c r="D58" s="25"/>
      <c r="E58" s="25"/>
      <c r="F58" s="65"/>
      <c r="G58" s="65"/>
      <c r="H58" s="65"/>
      <c r="I58" s="65"/>
      <c r="J58" s="65"/>
      <c r="K58" s="65"/>
      <c r="L58" s="65"/>
      <c r="M58" s="65"/>
      <c r="N58" s="65"/>
      <c r="O58" s="65"/>
      <c r="P58" s="1"/>
      <c r="Q58" s="1"/>
      <c r="R58" s="224"/>
      <c r="S58" s="224"/>
      <c r="T58" s="224"/>
      <c r="U58" s="11"/>
      <c r="W58"/>
      <c r="X58"/>
      <c r="Y58"/>
    </row>
    <row r="59" spans="1:25" s="7" customFormat="1" ht="12.75">
      <c r="A59" s="12"/>
      <c r="B59" s="1"/>
      <c r="C59" s="1"/>
      <c r="D59" s="1"/>
      <c r="E59" s="1"/>
      <c r="F59" s="1"/>
      <c r="G59" s="1"/>
      <c r="H59" s="1"/>
      <c r="I59" s="1"/>
      <c r="J59" s="1"/>
      <c r="K59" s="1"/>
      <c r="L59" s="1"/>
      <c r="M59" s="1"/>
      <c r="N59" s="1"/>
      <c r="O59" s="1"/>
      <c r="P59" s="1"/>
      <c r="Q59" s="1"/>
      <c r="R59" s="1"/>
      <c r="S59" s="1"/>
      <c r="T59" s="67"/>
      <c r="U59" s="11"/>
      <c r="W59"/>
      <c r="X59"/>
      <c r="Y59"/>
    </row>
    <row r="60" spans="1:25" s="7" customFormat="1" ht="13.5" thickBot="1">
      <c r="A60" s="13"/>
      <c r="B60" s="14"/>
      <c r="C60" s="14"/>
      <c r="D60" s="14"/>
      <c r="E60" s="14"/>
      <c r="F60" s="14"/>
      <c r="G60" s="14"/>
      <c r="H60" s="14"/>
      <c r="I60" s="14"/>
      <c r="J60" s="14"/>
      <c r="K60" s="14"/>
      <c r="L60" s="14"/>
      <c r="M60" s="14"/>
      <c r="N60" s="14"/>
      <c r="O60" s="14"/>
      <c r="P60" s="14"/>
      <c r="Q60" s="14"/>
      <c r="R60" s="225"/>
      <c r="S60" s="225"/>
      <c r="T60" s="225"/>
      <c r="U60" s="16"/>
      <c r="W60"/>
      <c r="X60"/>
      <c r="Y60"/>
    </row>
    <row r="64" ht="12.75">
      <c r="U64" s="2"/>
    </row>
  </sheetData>
  <sheetProtection/>
  <mergeCells count="17">
    <mergeCell ref="A10:U10"/>
    <mergeCell ref="A7:A9"/>
    <mergeCell ref="B7:P7"/>
    <mergeCell ref="B8:B9"/>
    <mergeCell ref="D8:D9"/>
    <mergeCell ref="F8:H8"/>
    <mergeCell ref="J8:L8"/>
    <mergeCell ref="N8:N9"/>
    <mergeCell ref="P8:P9"/>
    <mergeCell ref="R8:U8"/>
    <mergeCell ref="A6:P6"/>
    <mergeCell ref="R6:U6"/>
    <mergeCell ref="A1:T1"/>
    <mergeCell ref="A2:Q2"/>
    <mergeCell ref="A3:T3"/>
    <mergeCell ref="A4:T4"/>
    <mergeCell ref="A5:T5"/>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paperSize="9" scale="58" r:id="rId1"/>
</worksheet>
</file>

<file path=xl/worksheets/sheet9.xml><?xml version="1.0" encoding="utf-8"?>
<worksheet xmlns="http://schemas.openxmlformats.org/spreadsheetml/2006/main" xmlns:r="http://schemas.openxmlformats.org/officeDocument/2006/relationships">
  <sheetPr>
    <tabColor theme="0" tint="-0.4999699890613556"/>
    <pageSetUpPr fitToPage="1"/>
  </sheetPr>
  <dimension ref="A1:AJ50"/>
  <sheetViews>
    <sheetView zoomScale="85" zoomScaleNormal="85" zoomScaleSheetLayoutView="53" zoomScalePageLayoutView="0" workbookViewId="0" topLeftCell="A1">
      <selection activeCell="B12" sqref="B12:B13"/>
    </sheetView>
  </sheetViews>
  <sheetFormatPr defaultColWidth="11.421875" defaultRowHeight="12.75"/>
  <cols>
    <col min="1" max="1" width="13.8515625" style="7" customWidth="1"/>
    <col min="2" max="2" width="33.00390625" style="7" customWidth="1"/>
    <col min="3" max="3" width="11.7109375" style="7" customWidth="1"/>
    <col min="4" max="4" width="12.8515625" style="7" customWidth="1"/>
    <col min="5" max="5" width="13.00390625" style="7" customWidth="1"/>
    <col min="6" max="6" width="0.85546875" style="7" customWidth="1"/>
    <col min="7" max="8" width="12.28125" style="7" customWidth="1"/>
    <col min="9" max="9" width="12.7109375" style="7" customWidth="1"/>
    <col min="10" max="10" width="0.85546875" style="7" customWidth="1"/>
    <col min="11" max="11" width="11.8515625" style="7" customWidth="1"/>
    <col min="12" max="13" width="12.7109375" style="7" customWidth="1"/>
    <col min="14" max="14" width="0.85546875" style="7" customWidth="1"/>
    <col min="15" max="15" width="13.57421875" style="7" customWidth="1"/>
    <col min="16" max="16" width="13.28125" style="7" customWidth="1"/>
    <col min="17" max="17" width="16.00390625" style="7" customWidth="1"/>
    <col min="18" max="18" width="4.7109375" style="7" customWidth="1"/>
    <col min="19" max="19" width="1.421875" style="7" customWidth="1"/>
    <col min="20" max="20" width="4.28125" style="248" customWidth="1"/>
    <col min="21" max="29" width="13.8515625" style="248" customWidth="1"/>
    <col min="30" max="30" width="9.421875" style="248" customWidth="1"/>
    <col min="31" max="32" width="11.421875" style="248" customWidth="1"/>
    <col min="33" max="33" width="10.00390625" style="248" customWidth="1"/>
    <col min="34" max="34" width="4.00390625" style="248" customWidth="1"/>
    <col min="35" max="35" width="1.421875" style="248" customWidth="1"/>
    <col min="36" max="16384" width="11.421875" style="7" customWidth="1"/>
  </cols>
  <sheetData>
    <row r="1" spans="1:35" s="248" customFormat="1" ht="20.25" customHeight="1">
      <c r="A1" s="349" t="s">
        <v>146</v>
      </c>
      <c r="B1" s="350"/>
      <c r="C1" s="350"/>
      <c r="D1" s="350"/>
      <c r="E1" s="350"/>
      <c r="F1" s="350"/>
      <c r="G1" s="350"/>
      <c r="H1" s="350"/>
      <c r="I1" s="350"/>
      <c r="J1" s="350"/>
      <c r="K1" s="350"/>
      <c r="L1" s="350"/>
      <c r="M1" s="350"/>
      <c r="N1" s="350"/>
      <c r="O1" s="350"/>
      <c r="P1" s="350"/>
      <c r="Q1" s="350"/>
      <c r="R1" s="91"/>
      <c r="S1" s="352"/>
      <c r="T1" s="625" t="s">
        <v>145</v>
      </c>
      <c r="U1" s="625"/>
      <c r="V1" s="625"/>
      <c r="W1" s="625"/>
      <c r="X1" s="625"/>
      <c r="Y1" s="625"/>
      <c r="Z1" s="625"/>
      <c r="AA1" s="625"/>
      <c r="AB1" s="625"/>
      <c r="AC1" s="625"/>
      <c r="AD1" s="625"/>
      <c r="AE1" s="625"/>
      <c r="AF1" s="625"/>
      <c r="AG1" s="625"/>
      <c r="AH1" s="625"/>
      <c r="AI1" s="625"/>
    </row>
    <row r="2" spans="1:35" s="248" customFormat="1" ht="20.25" customHeight="1">
      <c r="A2" s="349" t="s">
        <v>208</v>
      </c>
      <c r="B2" s="350"/>
      <c r="C2" s="350"/>
      <c r="D2" s="350"/>
      <c r="E2" s="350"/>
      <c r="F2" s="350"/>
      <c r="G2" s="350"/>
      <c r="H2" s="350"/>
      <c r="I2" s="350"/>
      <c r="J2" s="350"/>
      <c r="K2" s="350"/>
      <c r="L2" s="350"/>
      <c r="M2" s="350"/>
      <c r="N2" s="350"/>
      <c r="O2" s="350"/>
      <c r="P2" s="350"/>
      <c r="Q2" s="350"/>
      <c r="R2" s="91"/>
      <c r="S2" s="352"/>
      <c r="T2" s="323"/>
      <c r="AI2" s="353"/>
    </row>
    <row r="3" spans="1:35" s="248" customFormat="1" ht="20.25" customHeight="1">
      <c r="A3" s="351" t="s">
        <v>14</v>
      </c>
      <c r="B3" s="350"/>
      <c r="C3" s="350"/>
      <c r="D3" s="350"/>
      <c r="E3" s="350"/>
      <c r="F3" s="350"/>
      <c r="G3" s="350"/>
      <c r="H3" s="350"/>
      <c r="I3" s="350"/>
      <c r="J3" s="350"/>
      <c r="K3" s="350"/>
      <c r="L3" s="350"/>
      <c r="M3" s="350"/>
      <c r="N3" s="350"/>
      <c r="O3" s="350"/>
      <c r="P3" s="350"/>
      <c r="Q3" s="350"/>
      <c r="R3" s="91"/>
      <c r="S3" s="352"/>
      <c r="T3" s="323"/>
      <c r="U3" s="607" t="s">
        <v>214</v>
      </c>
      <c r="V3" s="608"/>
      <c r="W3" s="608"/>
      <c r="X3" s="608"/>
      <c r="Y3" s="608"/>
      <c r="Z3" s="608"/>
      <c r="AA3" s="608"/>
      <c r="AB3" s="608"/>
      <c r="AC3" s="609"/>
      <c r="AI3" s="353"/>
    </row>
    <row r="4" spans="1:35" s="248" customFormat="1" ht="20.25" customHeight="1">
      <c r="A4" s="351" t="s">
        <v>1</v>
      </c>
      <c r="B4" s="350"/>
      <c r="C4" s="350"/>
      <c r="D4" s="350"/>
      <c r="E4" s="350"/>
      <c r="F4" s="350"/>
      <c r="G4" s="350"/>
      <c r="H4" s="350"/>
      <c r="I4" s="350"/>
      <c r="J4" s="350"/>
      <c r="K4" s="350"/>
      <c r="L4" s="350"/>
      <c r="M4" s="350"/>
      <c r="N4" s="350"/>
      <c r="O4" s="350"/>
      <c r="P4" s="350"/>
      <c r="Q4" s="350"/>
      <c r="S4" s="353"/>
      <c r="T4" s="324"/>
      <c r="U4" s="91"/>
      <c r="V4" s="91"/>
      <c r="AI4" s="353"/>
    </row>
    <row r="5" spans="1:35" s="248" customFormat="1" ht="20.25" customHeight="1">
      <c r="A5" s="349" t="s">
        <v>209</v>
      </c>
      <c r="B5" s="350"/>
      <c r="C5" s="350"/>
      <c r="D5" s="350"/>
      <c r="E5" s="350"/>
      <c r="F5" s="350"/>
      <c r="G5" s="350"/>
      <c r="H5" s="350"/>
      <c r="I5" s="350"/>
      <c r="J5" s="350"/>
      <c r="K5" s="350"/>
      <c r="L5" s="350"/>
      <c r="M5" s="350"/>
      <c r="N5" s="350"/>
      <c r="O5" s="350"/>
      <c r="P5" s="350"/>
      <c r="Q5" s="350"/>
      <c r="S5" s="353"/>
      <c r="T5" s="324"/>
      <c r="U5" s="649" t="s">
        <v>38</v>
      </c>
      <c r="V5" s="650"/>
      <c r="W5" s="650"/>
      <c r="X5" s="650"/>
      <c r="Y5" s="650"/>
      <c r="Z5" s="650"/>
      <c r="AA5" s="650"/>
      <c r="AB5" s="650"/>
      <c r="AC5" s="651"/>
      <c r="AE5" s="648" t="s">
        <v>158</v>
      </c>
      <c r="AF5" s="648"/>
      <c r="AG5" s="648"/>
      <c r="AH5" s="648"/>
      <c r="AI5" s="353"/>
    </row>
    <row r="6" spans="1:35" ht="18">
      <c r="A6" s="626" t="s">
        <v>179</v>
      </c>
      <c r="B6" s="627"/>
      <c r="C6" s="627"/>
      <c r="D6" s="627"/>
      <c r="E6" s="627"/>
      <c r="F6" s="627"/>
      <c r="G6" s="627"/>
      <c r="H6" s="627"/>
      <c r="I6" s="627"/>
      <c r="J6" s="627"/>
      <c r="K6" s="627"/>
      <c r="L6" s="627"/>
      <c r="M6" s="628"/>
      <c r="N6" s="168"/>
      <c r="O6" s="629" t="s">
        <v>197</v>
      </c>
      <c r="P6" s="627"/>
      <c r="Q6" s="628"/>
      <c r="R6" s="249"/>
      <c r="S6" s="354"/>
      <c r="T6" s="324"/>
      <c r="U6" s="652">
        <f>+X33</f>
        <v>0</v>
      </c>
      <c r="V6" s="653"/>
      <c r="W6" s="653"/>
      <c r="X6" s="653"/>
      <c r="Y6" s="653"/>
      <c r="Z6" s="653"/>
      <c r="AA6" s="653"/>
      <c r="AB6" s="653"/>
      <c r="AC6" s="654"/>
      <c r="AE6" s="648"/>
      <c r="AF6" s="648"/>
      <c r="AG6" s="648"/>
      <c r="AH6" s="648"/>
      <c r="AI6" s="353"/>
    </row>
    <row r="7" spans="1:35" ht="12.75" customHeight="1">
      <c r="A7" s="630" t="s">
        <v>2</v>
      </c>
      <c r="B7" s="631" t="s">
        <v>13</v>
      </c>
      <c r="C7" s="638" t="s">
        <v>15</v>
      </c>
      <c r="D7" s="639"/>
      <c r="E7" s="639"/>
      <c r="F7" s="639"/>
      <c r="G7" s="639"/>
      <c r="H7" s="639"/>
      <c r="I7" s="639"/>
      <c r="J7" s="639"/>
      <c r="K7" s="639"/>
      <c r="L7" s="639"/>
      <c r="M7" s="640"/>
      <c r="N7" s="169"/>
      <c r="O7" s="632" t="s">
        <v>203</v>
      </c>
      <c r="P7" s="633"/>
      <c r="Q7" s="634"/>
      <c r="S7" s="355"/>
      <c r="T7" s="324"/>
      <c r="U7" s="622">
        <v>0.2</v>
      </c>
      <c r="V7" s="623"/>
      <c r="W7" s="624"/>
      <c r="X7" s="622">
        <v>0.7</v>
      </c>
      <c r="Y7" s="623"/>
      <c r="Z7" s="624"/>
      <c r="AA7" s="622">
        <v>0.1</v>
      </c>
      <c r="AB7" s="623"/>
      <c r="AC7" s="624"/>
      <c r="AD7" s="389">
        <f>U7+X7+AA7</f>
        <v>0.9999999999999999</v>
      </c>
      <c r="AE7" s="648"/>
      <c r="AF7" s="648"/>
      <c r="AG7" s="648"/>
      <c r="AH7" s="648"/>
      <c r="AI7" s="353"/>
    </row>
    <row r="8" spans="1:35" ht="12.75" customHeight="1">
      <c r="A8" s="630"/>
      <c r="B8" s="631"/>
      <c r="C8" s="641" t="s">
        <v>79</v>
      </c>
      <c r="D8" s="642"/>
      <c r="E8" s="643"/>
      <c r="F8" s="162"/>
      <c r="G8" s="644" t="s">
        <v>16</v>
      </c>
      <c r="H8" s="642"/>
      <c r="I8" s="643"/>
      <c r="J8" s="163"/>
      <c r="K8" s="645" t="s">
        <v>17</v>
      </c>
      <c r="L8" s="646"/>
      <c r="M8" s="647"/>
      <c r="N8" s="164"/>
      <c r="O8" s="635"/>
      <c r="P8" s="636"/>
      <c r="Q8" s="637"/>
      <c r="S8" s="355"/>
      <c r="T8" s="324"/>
      <c r="U8" s="616">
        <f>U6*U7</f>
        <v>0</v>
      </c>
      <c r="V8" s="617"/>
      <c r="W8" s="618"/>
      <c r="X8" s="616">
        <f>U6*X7</f>
        <v>0</v>
      </c>
      <c r="Y8" s="617"/>
      <c r="Z8" s="618"/>
      <c r="AA8" s="616">
        <f>AA7*U6</f>
        <v>0</v>
      </c>
      <c r="AB8" s="617"/>
      <c r="AC8" s="618"/>
      <c r="AD8" s="321">
        <f>U8+X8+AA8</f>
        <v>0</v>
      </c>
      <c r="AE8" s="648"/>
      <c r="AF8" s="648"/>
      <c r="AG8" s="648"/>
      <c r="AH8" s="648"/>
      <c r="AI8" s="353"/>
    </row>
    <row r="9" spans="1:35" ht="12.75" customHeight="1">
      <c r="A9" s="630"/>
      <c r="B9" s="631"/>
      <c r="C9" s="100" t="s">
        <v>24</v>
      </c>
      <c r="D9" s="100" t="s">
        <v>25</v>
      </c>
      <c r="E9" s="100" t="s">
        <v>26</v>
      </c>
      <c r="F9" s="165"/>
      <c r="G9" s="100" t="s">
        <v>24</v>
      </c>
      <c r="H9" s="100" t="s">
        <v>25</v>
      </c>
      <c r="I9" s="100" t="s">
        <v>26</v>
      </c>
      <c r="J9" s="165"/>
      <c r="K9" s="100" t="s">
        <v>24</v>
      </c>
      <c r="L9" s="100" t="s">
        <v>25</v>
      </c>
      <c r="M9" s="100" t="s">
        <v>26</v>
      </c>
      <c r="N9" s="165"/>
      <c r="O9" s="170" t="s">
        <v>9</v>
      </c>
      <c r="P9" s="170" t="s">
        <v>159</v>
      </c>
      <c r="Q9" s="171" t="s">
        <v>54</v>
      </c>
      <c r="S9" s="355"/>
      <c r="T9" s="324"/>
      <c r="U9" s="619"/>
      <c r="V9" s="620"/>
      <c r="W9" s="621"/>
      <c r="X9" s="619"/>
      <c r="Y9" s="620"/>
      <c r="Z9" s="621"/>
      <c r="AA9" s="619"/>
      <c r="AB9" s="620"/>
      <c r="AC9" s="621"/>
      <c r="AD9" s="322"/>
      <c r="AI9" s="353"/>
    </row>
    <row r="10" spans="1:35" ht="24.75" customHeight="1">
      <c r="A10" s="250"/>
      <c r="B10" s="251"/>
      <c r="C10" s="106"/>
      <c r="D10" s="107"/>
      <c r="E10" s="108"/>
      <c r="F10" s="244"/>
      <c r="G10" s="106"/>
      <c r="H10" s="107"/>
      <c r="I10" s="108"/>
      <c r="J10" s="244"/>
      <c r="K10" s="106"/>
      <c r="L10" s="107"/>
      <c r="M10" s="108"/>
      <c r="N10" s="244"/>
      <c r="O10" s="106"/>
      <c r="P10" s="107"/>
      <c r="Q10" s="252"/>
      <c r="S10" s="355"/>
      <c r="T10" s="324"/>
      <c r="U10" s="613" t="s">
        <v>79</v>
      </c>
      <c r="V10" s="614"/>
      <c r="W10" s="615"/>
      <c r="X10" s="610" t="s">
        <v>16</v>
      </c>
      <c r="Y10" s="611"/>
      <c r="Z10" s="612"/>
      <c r="AA10" s="610" t="s">
        <v>17</v>
      </c>
      <c r="AB10" s="611"/>
      <c r="AC10" s="612"/>
      <c r="AI10" s="353"/>
    </row>
    <row r="11" spans="1:35" s="258" customFormat="1" ht="15" customHeight="1">
      <c r="A11" s="253"/>
      <c r="B11" s="254"/>
      <c r="C11" s="141"/>
      <c r="D11" s="244"/>
      <c r="E11" s="166"/>
      <c r="F11" s="244"/>
      <c r="G11" s="141"/>
      <c r="H11" s="244"/>
      <c r="I11" s="166"/>
      <c r="J11" s="244"/>
      <c r="K11" s="141"/>
      <c r="L11" s="244"/>
      <c r="M11" s="166"/>
      <c r="N11" s="244"/>
      <c r="O11" s="255"/>
      <c r="P11" s="256"/>
      <c r="Q11" s="257"/>
      <c r="S11" s="356"/>
      <c r="T11" s="390"/>
      <c r="U11" s="28" t="s">
        <v>9</v>
      </c>
      <c r="V11" s="28" t="s">
        <v>10</v>
      </c>
      <c r="W11" s="28" t="s">
        <v>11</v>
      </c>
      <c r="X11" s="28" t="s">
        <v>9</v>
      </c>
      <c r="Y11" s="28" t="s">
        <v>10</v>
      </c>
      <c r="Z11" s="28" t="s">
        <v>11</v>
      </c>
      <c r="AA11" s="28" t="s">
        <v>9</v>
      </c>
      <c r="AB11" s="28" t="s">
        <v>10</v>
      </c>
      <c r="AC11" s="28" t="s">
        <v>11</v>
      </c>
      <c r="AD11" s="248"/>
      <c r="AE11" s="248"/>
      <c r="AF11" s="248"/>
      <c r="AG11" s="248"/>
      <c r="AH11" s="248"/>
      <c r="AI11" s="391"/>
    </row>
    <row r="12" spans="1:35" s="258" customFormat="1" ht="28.5" customHeight="1">
      <c r="A12" s="311" t="str">
        <f>'FRACCION I 2019'!A11</f>
        <v>U. A. de Hidalgo</v>
      </c>
      <c r="B12" s="602" t="str">
        <f>'HOJA DE TRABAJO DE LA IES'!D51</f>
        <v>SUBSIDIOS FEDERALES PARA ORGANISMOS DESCENTRALIZADOS ESTATALES             U006</v>
      </c>
      <c r="C12" s="259">
        <f>U13</f>
        <v>0</v>
      </c>
      <c r="D12" s="260">
        <v>850.95871</v>
      </c>
      <c r="E12" s="261">
        <v>1340.63832</v>
      </c>
      <c r="F12" s="262"/>
      <c r="G12" s="259">
        <v>1682.5053300000002</v>
      </c>
      <c r="H12" s="263">
        <v>6497.203519999999</v>
      </c>
      <c r="I12" s="264">
        <v>10832.837232999998</v>
      </c>
      <c r="J12" s="262"/>
      <c r="K12" s="265">
        <f>AA13</f>
        <v>0</v>
      </c>
      <c r="L12" s="263">
        <f>AB13</f>
        <v>0</v>
      </c>
      <c r="M12" s="264">
        <f>AC13</f>
        <v>0</v>
      </c>
      <c r="N12" s="266"/>
      <c r="O12" s="267">
        <f>C12+G12+K12</f>
        <v>1682.5053300000002</v>
      </c>
      <c r="P12" s="268">
        <f>O12+D12+H12+L12</f>
        <v>9030.66756</v>
      </c>
      <c r="Q12" s="269">
        <f>P12+E12+I12+M12</f>
        <v>21204.143113</v>
      </c>
      <c r="S12" s="356"/>
      <c r="T12" s="390"/>
      <c r="U12" s="248"/>
      <c r="V12" s="248"/>
      <c r="W12" s="248"/>
      <c r="X12" s="248"/>
      <c r="Y12" s="248"/>
      <c r="Z12" s="248"/>
      <c r="AA12" s="248"/>
      <c r="AB12" s="248"/>
      <c r="AC12" s="248"/>
      <c r="AD12" s="248"/>
      <c r="AE12" s="248"/>
      <c r="AF12" s="248"/>
      <c r="AG12" s="248"/>
      <c r="AH12" s="248"/>
      <c r="AI12" s="391"/>
    </row>
    <row r="13" spans="1:35" s="258" customFormat="1" ht="18" customHeight="1">
      <c r="A13" s="312"/>
      <c r="B13" s="602"/>
      <c r="C13" s="270"/>
      <c r="D13" s="271"/>
      <c r="E13" s="272"/>
      <c r="F13" s="271"/>
      <c r="G13" s="270"/>
      <c r="H13" s="273"/>
      <c r="I13" s="247"/>
      <c r="J13" s="271"/>
      <c r="K13" s="274"/>
      <c r="L13" s="273"/>
      <c r="M13" s="247"/>
      <c r="N13" s="266"/>
      <c r="O13" s="275"/>
      <c r="P13" s="266"/>
      <c r="Q13" s="276"/>
      <c r="S13" s="356"/>
      <c r="T13" s="390"/>
      <c r="U13" s="392">
        <f>U8/3</f>
        <v>0</v>
      </c>
      <c r="V13" s="392">
        <f>U8/3</f>
        <v>0</v>
      </c>
      <c r="W13" s="392">
        <f>U8/3</f>
        <v>0</v>
      </c>
      <c r="X13" s="392">
        <f>X8/3</f>
        <v>0</v>
      </c>
      <c r="Y13" s="392">
        <f>X8/3</f>
        <v>0</v>
      </c>
      <c r="Z13" s="392">
        <f>X8/3</f>
        <v>0</v>
      </c>
      <c r="AA13" s="392">
        <f>AA8/3</f>
        <v>0</v>
      </c>
      <c r="AB13" s="392">
        <f>AA8/3</f>
        <v>0</v>
      </c>
      <c r="AC13" s="392">
        <f>AA8/3</f>
        <v>0</v>
      </c>
      <c r="AD13" s="248"/>
      <c r="AE13" s="248"/>
      <c r="AF13" s="248"/>
      <c r="AG13" s="248"/>
      <c r="AH13" s="248"/>
      <c r="AI13" s="391"/>
    </row>
    <row r="14" spans="1:35" s="258" customFormat="1" ht="18" customHeight="1">
      <c r="A14" s="312"/>
      <c r="B14" s="278"/>
      <c r="C14" s="270"/>
      <c r="D14" s="271"/>
      <c r="E14" s="247"/>
      <c r="F14" s="271"/>
      <c r="G14" s="270"/>
      <c r="H14" s="271"/>
      <c r="I14" s="247"/>
      <c r="J14" s="271"/>
      <c r="K14" s="279"/>
      <c r="L14" s="266"/>
      <c r="M14" s="280"/>
      <c r="N14" s="266"/>
      <c r="O14" s="279"/>
      <c r="P14" s="266"/>
      <c r="Q14" s="276"/>
      <c r="S14" s="356"/>
      <c r="T14" s="390"/>
      <c r="U14" s="277"/>
      <c r="V14" s="277"/>
      <c r="W14" s="277"/>
      <c r="X14" s="277"/>
      <c r="Y14" s="277"/>
      <c r="Z14" s="277"/>
      <c r="AA14" s="277"/>
      <c r="AB14" s="277"/>
      <c r="AC14" s="277"/>
      <c r="AD14" s="248"/>
      <c r="AE14" s="248"/>
      <c r="AF14" s="248"/>
      <c r="AG14" s="248"/>
      <c r="AH14" s="248"/>
      <c r="AI14" s="391"/>
    </row>
    <row r="15" spans="1:35" s="258" customFormat="1" ht="22.5" customHeight="1">
      <c r="A15" s="311" t="s">
        <v>185</v>
      </c>
      <c r="B15" s="602" t="str">
        <f>'HOJA DE TRABAJO DE LA IES'!D52</f>
        <v>CARRERA DOCENTE                                                                                                                     U040</v>
      </c>
      <c r="C15" s="270"/>
      <c r="D15" s="271"/>
      <c r="E15" s="247"/>
      <c r="F15" s="271"/>
      <c r="G15" s="270"/>
      <c r="H15" s="271"/>
      <c r="I15" s="247"/>
      <c r="J15" s="271"/>
      <c r="K15" s="267">
        <f>'HOJA DE TRABAJO DE LA IES'!D32</f>
        <v>0</v>
      </c>
      <c r="L15" s="281">
        <f>'HOJA DE TRABAJO DE LA IES'!E32</f>
        <v>0</v>
      </c>
      <c r="M15" s="282">
        <f>'HOJA DE TRABAJO DE LA IES'!F32</f>
        <v>0</v>
      </c>
      <c r="N15" s="266"/>
      <c r="O15" s="267">
        <f>C15+G15+K15</f>
        <v>0</v>
      </c>
      <c r="P15" s="281">
        <f>O15+D15+H15+L15</f>
        <v>0</v>
      </c>
      <c r="Q15" s="283">
        <f>P15+E15+I15+M15</f>
        <v>0</v>
      </c>
      <c r="S15" s="356"/>
      <c r="T15" s="390"/>
      <c r="U15" s="248"/>
      <c r="V15" s="248"/>
      <c r="W15" s="248">
        <f>U13+V13+W13</f>
        <v>0</v>
      </c>
      <c r="X15" s="248"/>
      <c r="Y15" s="248"/>
      <c r="Z15" s="248">
        <f>X13+Y13+Z13</f>
        <v>0</v>
      </c>
      <c r="AA15" s="248"/>
      <c r="AB15" s="248"/>
      <c r="AC15" s="248">
        <f>AA13+AB13+AC13</f>
        <v>0</v>
      </c>
      <c r="AD15" s="248"/>
      <c r="AE15" s="248"/>
      <c r="AF15" s="248"/>
      <c r="AG15" s="248"/>
      <c r="AH15" s="248"/>
      <c r="AI15" s="391"/>
    </row>
    <row r="16" spans="1:35" s="258" customFormat="1" ht="22.5" customHeight="1" thickBot="1">
      <c r="A16" s="312"/>
      <c r="B16" s="602"/>
      <c r="C16" s="270"/>
      <c r="D16" s="271"/>
      <c r="E16" s="247"/>
      <c r="F16" s="271"/>
      <c r="G16" s="270"/>
      <c r="H16" s="271"/>
      <c r="I16" s="247"/>
      <c r="J16" s="271"/>
      <c r="K16" s="267"/>
      <c r="L16" s="266"/>
      <c r="M16" s="280"/>
      <c r="N16" s="266"/>
      <c r="O16" s="279"/>
      <c r="P16" s="266"/>
      <c r="Q16" s="276"/>
      <c r="S16" s="356"/>
      <c r="T16" s="390"/>
      <c r="U16" s="248"/>
      <c r="V16" s="248"/>
      <c r="W16" s="248"/>
      <c r="X16" s="248"/>
      <c r="Y16" s="248"/>
      <c r="Z16" s="248"/>
      <c r="AA16" s="248"/>
      <c r="AB16" s="248"/>
      <c r="AC16" s="248"/>
      <c r="AD16" s="248"/>
      <c r="AE16" s="248"/>
      <c r="AF16" s="248"/>
      <c r="AG16" s="248"/>
      <c r="AH16" s="248"/>
      <c r="AI16" s="391"/>
    </row>
    <row r="17" spans="1:35" s="258" customFormat="1" ht="18" customHeight="1">
      <c r="A17" s="312"/>
      <c r="B17" s="278"/>
      <c r="C17" s="270"/>
      <c r="D17" s="271"/>
      <c r="E17" s="247" t="s">
        <v>37</v>
      </c>
      <c r="F17" s="271"/>
      <c r="G17" s="270"/>
      <c r="H17" s="271"/>
      <c r="I17" s="247"/>
      <c r="J17" s="271"/>
      <c r="K17" s="267"/>
      <c r="L17" s="266"/>
      <c r="M17" s="280"/>
      <c r="N17" s="266"/>
      <c r="O17" s="279"/>
      <c r="P17" s="266"/>
      <c r="Q17" s="276"/>
      <c r="S17" s="356"/>
      <c r="T17" s="390"/>
      <c r="U17" s="393"/>
      <c r="V17" s="394"/>
      <c r="W17" s="394"/>
      <c r="X17" s="394"/>
      <c r="Y17" s="394"/>
      <c r="Z17" s="394"/>
      <c r="AA17" s="394"/>
      <c r="AB17" s="394"/>
      <c r="AC17" s="395"/>
      <c r="AD17" s="248"/>
      <c r="AE17" s="248"/>
      <c r="AF17" s="248"/>
      <c r="AG17" s="248"/>
      <c r="AH17" s="248"/>
      <c r="AI17" s="391"/>
    </row>
    <row r="18" spans="1:35" s="258" customFormat="1" ht="22.5" customHeight="1">
      <c r="A18" s="311" t="s">
        <v>185</v>
      </c>
      <c r="B18" s="602" t="str">
        <f>'HOJA DE TRABAJO DE LA IES'!D53</f>
        <v>APOYOS A CENTROS Y ORGANIZACIONES DE EDUCACIÓN                                                  U080</v>
      </c>
      <c r="C18" s="270"/>
      <c r="D18" s="271"/>
      <c r="E18" s="247"/>
      <c r="F18" s="271"/>
      <c r="G18" s="270"/>
      <c r="H18" s="271"/>
      <c r="I18" s="247"/>
      <c r="J18" s="271"/>
      <c r="K18" s="267">
        <f>'HOJA DE TRABAJO DE LA IES'!D34</f>
        <v>0</v>
      </c>
      <c r="L18" s="281">
        <f>'HOJA DE TRABAJO DE LA IES'!E34</f>
        <v>0</v>
      </c>
      <c r="M18" s="282">
        <f>'HOJA DE TRABAJO DE LA IES'!F34</f>
        <v>0</v>
      </c>
      <c r="N18" s="266"/>
      <c r="O18" s="267">
        <f>C18+G18+K18</f>
        <v>0</v>
      </c>
      <c r="P18" s="281">
        <f>O18+D18+H18+L18</f>
        <v>0</v>
      </c>
      <c r="Q18" s="283">
        <f>P18+E18+I18+M18</f>
        <v>0</v>
      </c>
      <c r="S18" s="356"/>
      <c r="T18" s="390"/>
      <c r="U18" s="661" t="s">
        <v>215</v>
      </c>
      <c r="V18" s="662"/>
      <c r="W18" s="662"/>
      <c r="X18" s="662"/>
      <c r="Y18" s="662"/>
      <c r="Z18" s="662"/>
      <c r="AA18" s="662"/>
      <c r="AB18" s="662"/>
      <c r="AC18" s="663"/>
      <c r="AD18" s="248"/>
      <c r="AE18" s="248"/>
      <c r="AF18" s="248"/>
      <c r="AG18" s="248"/>
      <c r="AH18" s="248"/>
      <c r="AI18" s="391"/>
    </row>
    <row r="19" spans="1:35" s="258" customFormat="1" ht="22.5" customHeight="1">
      <c r="A19" s="312"/>
      <c r="B19" s="602"/>
      <c r="C19" s="270"/>
      <c r="D19" s="271"/>
      <c r="E19" s="247"/>
      <c r="F19" s="271"/>
      <c r="G19" s="270"/>
      <c r="H19" s="271"/>
      <c r="I19" s="247"/>
      <c r="J19" s="271"/>
      <c r="K19" s="279"/>
      <c r="L19" s="266"/>
      <c r="M19" s="280"/>
      <c r="N19" s="266"/>
      <c r="O19" s="279"/>
      <c r="P19" s="266"/>
      <c r="Q19" s="276"/>
      <c r="S19" s="356"/>
      <c r="T19" s="390"/>
      <c r="U19" s="396"/>
      <c r="V19" s="397"/>
      <c r="W19" s="397"/>
      <c r="X19" s="397"/>
      <c r="Y19" s="397"/>
      <c r="Z19" s="397"/>
      <c r="AA19" s="397"/>
      <c r="AB19" s="397"/>
      <c r="AC19" s="398"/>
      <c r="AD19" s="248"/>
      <c r="AE19" s="248"/>
      <c r="AF19" s="248"/>
      <c r="AG19" s="248"/>
      <c r="AH19" s="248"/>
      <c r="AI19" s="391"/>
    </row>
    <row r="20" spans="1:35" s="258" customFormat="1" ht="18" customHeight="1">
      <c r="A20" s="312"/>
      <c r="B20" s="377"/>
      <c r="C20" s="270"/>
      <c r="D20" s="271"/>
      <c r="E20" s="247"/>
      <c r="F20" s="271"/>
      <c r="G20" s="270"/>
      <c r="H20" s="271"/>
      <c r="I20" s="247"/>
      <c r="J20" s="271"/>
      <c r="K20" s="279"/>
      <c r="L20" s="266"/>
      <c r="M20" s="280"/>
      <c r="N20" s="266"/>
      <c r="O20" s="279"/>
      <c r="P20" s="266"/>
      <c r="Q20" s="276"/>
      <c r="S20" s="356"/>
      <c r="T20" s="390"/>
      <c r="U20" s="399"/>
      <c r="V20" s="388"/>
      <c r="W20" s="400"/>
      <c r="X20" s="388"/>
      <c r="Y20" s="400"/>
      <c r="Z20" s="655" t="s">
        <v>183</v>
      </c>
      <c r="AA20" s="657" t="s">
        <v>41</v>
      </c>
      <c r="AB20" s="659" t="s">
        <v>43</v>
      </c>
      <c r="AC20" s="401"/>
      <c r="AD20" s="248"/>
      <c r="AE20" s="248"/>
      <c r="AF20" s="248"/>
      <c r="AG20" s="248"/>
      <c r="AH20" s="248"/>
      <c r="AI20" s="391"/>
    </row>
    <row r="21" spans="1:35" s="258" customFormat="1" ht="22.5" customHeight="1">
      <c r="A21" s="311" t="s">
        <v>185</v>
      </c>
      <c r="B21" s="602" t="str">
        <f>'HOJA DE TRABAJO DE LA IES'!B35:C35</f>
        <v>100 UNIVERSIDADES BENITO JUÁREZ       U083</v>
      </c>
      <c r="C21" s="270"/>
      <c r="D21" s="271"/>
      <c r="E21" s="247"/>
      <c r="F21" s="271"/>
      <c r="G21" s="270"/>
      <c r="H21" s="271"/>
      <c r="I21" s="247"/>
      <c r="J21" s="271"/>
      <c r="K21" s="267">
        <f>'HOJA DE TRABAJO DE LA IES'!D36</f>
        <v>0</v>
      </c>
      <c r="L21" s="281">
        <f>'HOJA DE TRABAJO DE LA IES'!E36</f>
        <v>0</v>
      </c>
      <c r="M21" s="282">
        <f>'HOJA DE TRABAJO DE LA IES'!F36</f>
        <v>0</v>
      </c>
      <c r="N21" s="266"/>
      <c r="O21" s="267">
        <f>C21+G21+K21</f>
        <v>0</v>
      </c>
      <c r="P21" s="281">
        <f>O21+D21+H21+L21</f>
        <v>0</v>
      </c>
      <c r="Q21" s="283">
        <f>P21+E21+I21+M21</f>
        <v>0</v>
      </c>
      <c r="S21" s="356"/>
      <c r="T21" s="390"/>
      <c r="U21" s="399"/>
      <c r="V21" s="402"/>
      <c r="W21" s="402"/>
      <c r="X21" s="402"/>
      <c r="Y21" s="402"/>
      <c r="Z21" s="656"/>
      <c r="AA21" s="658"/>
      <c r="AB21" s="660"/>
      <c r="AC21" s="401"/>
      <c r="AD21" s="248"/>
      <c r="AE21" s="248"/>
      <c r="AF21" s="248"/>
      <c r="AG21" s="248"/>
      <c r="AH21" s="248"/>
      <c r="AI21" s="391"/>
    </row>
    <row r="22" spans="1:35" s="258" customFormat="1" ht="22.5" customHeight="1">
      <c r="A22" s="312"/>
      <c r="B22" s="602"/>
      <c r="C22" s="270"/>
      <c r="D22" s="271"/>
      <c r="E22" s="247"/>
      <c r="F22" s="271"/>
      <c r="G22" s="270"/>
      <c r="H22" s="271"/>
      <c r="I22" s="247"/>
      <c r="J22" s="271"/>
      <c r="K22" s="279"/>
      <c r="L22" s="266"/>
      <c r="M22" s="280"/>
      <c r="N22" s="266"/>
      <c r="O22" s="279"/>
      <c r="P22" s="266"/>
      <c r="Q22" s="276"/>
      <c r="S22" s="356"/>
      <c r="T22" s="390"/>
      <c r="U22" s="399"/>
      <c r="V22" s="388"/>
      <c r="W22" s="388"/>
      <c r="X22" s="388"/>
      <c r="Y22" s="400"/>
      <c r="Z22" s="402"/>
      <c r="AA22" s="402"/>
      <c r="AB22" s="402"/>
      <c r="AC22" s="401"/>
      <c r="AD22" s="248"/>
      <c r="AE22" s="248"/>
      <c r="AF22" s="248"/>
      <c r="AG22" s="248"/>
      <c r="AH22" s="248"/>
      <c r="AI22" s="391"/>
    </row>
    <row r="23" spans="1:35" s="258" customFormat="1" ht="18" customHeight="1">
      <c r="A23" s="312"/>
      <c r="B23" s="278"/>
      <c r="C23" s="270"/>
      <c r="D23" s="271"/>
      <c r="E23" s="247"/>
      <c r="F23" s="271"/>
      <c r="G23" s="270"/>
      <c r="H23" s="271"/>
      <c r="I23" s="247"/>
      <c r="J23" s="271"/>
      <c r="K23" s="279"/>
      <c r="L23" s="266"/>
      <c r="M23" s="280"/>
      <c r="N23" s="266"/>
      <c r="O23" s="279"/>
      <c r="P23" s="266"/>
      <c r="Q23" s="276"/>
      <c r="S23" s="356"/>
      <c r="T23" s="390"/>
      <c r="U23" s="399"/>
      <c r="V23" s="403"/>
      <c r="W23" s="402"/>
      <c r="X23" s="388" t="s">
        <v>39</v>
      </c>
      <c r="Y23" s="400"/>
      <c r="Z23" s="404"/>
      <c r="AA23" s="405">
        <f>IF(Z23="",0,Z23/Z26)</f>
        <v>0</v>
      </c>
      <c r="AB23" s="26" t="s">
        <v>44</v>
      </c>
      <c r="AC23" s="401"/>
      <c r="AD23" s="248"/>
      <c r="AE23" s="248"/>
      <c r="AF23" s="248"/>
      <c r="AG23" s="248"/>
      <c r="AH23" s="248"/>
      <c r="AI23" s="391"/>
    </row>
    <row r="24" spans="1:35" s="258" customFormat="1" ht="22.5" customHeight="1">
      <c r="A24" s="311" t="s">
        <v>185</v>
      </c>
      <c r="B24" s="602" t="str">
        <f>'HOJA DE TRABAJO DE LA IES'!D55</f>
        <v>PROGRAMA PARA EL DESARROLLO PROFESIONAL DOCENTE (PRODEP)                        S247</v>
      </c>
      <c r="C24" s="270"/>
      <c r="D24" s="271"/>
      <c r="E24" s="247"/>
      <c r="F24" s="271"/>
      <c r="G24" s="270"/>
      <c r="H24" s="271"/>
      <c r="I24" s="247"/>
      <c r="J24" s="271"/>
      <c r="K24" s="267">
        <f>'HOJA DE TRABAJO DE LA IES'!D38</f>
        <v>0</v>
      </c>
      <c r="L24" s="281">
        <f>'HOJA DE TRABAJO DE LA IES'!E38</f>
        <v>0</v>
      </c>
      <c r="M24" s="282">
        <f>'HOJA DE TRABAJO DE LA IES'!F38</f>
        <v>0</v>
      </c>
      <c r="N24" s="266"/>
      <c r="O24" s="267">
        <f>C24+G24+K24</f>
        <v>0</v>
      </c>
      <c r="P24" s="281">
        <f>O24+D24+H24+L24</f>
        <v>0</v>
      </c>
      <c r="Q24" s="283">
        <f>P24+E24+I24+M24</f>
        <v>0</v>
      </c>
      <c r="S24" s="356"/>
      <c r="T24" s="390"/>
      <c r="U24" s="399"/>
      <c r="V24" s="388"/>
      <c r="W24" s="402"/>
      <c r="X24" s="406" t="s">
        <v>40</v>
      </c>
      <c r="Y24" s="388"/>
      <c r="Z24" s="404"/>
      <c r="AA24" s="405">
        <f>IF(Z24="",0,Z24/Z26)</f>
        <v>0</v>
      </c>
      <c r="AB24" s="26" t="s">
        <v>45</v>
      </c>
      <c r="AC24" s="401"/>
      <c r="AD24" s="248"/>
      <c r="AE24" s="248"/>
      <c r="AF24" s="248"/>
      <c r="AG24" s="248"/>
      <c r="AH24" s="248"/>
      <c r="AI24" s="391"/>
    </row>
    <row r="25" spans="1:35" s="258" customFormat="1" ht="22.5" customHeight="1">
      <c r="A25" s="312"/>
      <c r="B25" s="602"/>
      <c r="C25" s="270"/>
      <c r="D25" s="271"/>
      <c r="E25" s="247"/>
      <c r="F25" s="271"/>
      <c r="G25" s="270"/>
      <c r="H25" s="271"/>
      <c r="I25" s="247"/>
      <c r="J25" s="271"/>
      <c r="K25" s="279"/>
      <c r="L25" s="266"/>
      <c r="M25" s="280"/>
      <c r="N25" s="266"/>
      <c r="O25" s="279"/>
      <c r="P25" s="266"/>
      <c r="Q25" s="276"/>
      <c r="S25" s="356"/>
      <c r="T25" s="390"/>
      <c r="U25" s="399"/>
      <c r="V25" s="388"/>
      <c r="W25" s="402"/>
      <c r="X25" s="388"/>
      <c r="Y25" s="388"/>
      <c r="Z25" s="388"/>
      <c r="AA25" s="388"/>
      <c r="AB25" s="26"/>
      <c r="AC25" s="401"/>
      <c r="AD25" s="248"/>
      <c r="AE25" s="248"/>
      <c r="AF25" s="248"/>
      <c r="AG25" s="248"/>
      <c r="AH25" s="248"/>
      <c r="AI25" s="391"/>
    </row>
    <row r="26" spans="1:35" s="258" customFormat="1" ht="18" customHeight="1" thickBot="1">
      <c r="A26" s="312"/>
      <c r="B26" s="278"/>
      <c r="C26" s="270"/>
      <c r="D26" s="271"/>
      <c r="E26" s="247"/>
      <c r="F26" s="271"/>
      <c r="G26" s="270"/>
      <c r="H26" s="271"/>
      <c r="I26" s="247"/>
      <c r="J26" s="271"/>
      <c r="K26" s="279"/>
      <c r="L26" s="266"/>
      <c r="M26" s="280"/>
      <c r="N26" s="266"/>
      <c r="O26" s="279"/>
      <c r="P26" s="266"/>
      <c r="Q26" s="276"/>
      <c r="S26" s="356"/>
      <c r="T26" s="390"/>
      <c r="U26" s="399"/>
      <c r="V26" s="388"/>
      <c r="W26" s="402"/>
      <c r="X26" s="388" t="s">
        <v>42</v>
      </c>
      <c r="Y26" s="400"/>
      <c r="Z26" s="407">
        <f>Z23+Z24</f>
        <v>0</v>
      </c>
      <c r="AA26" s="405">
        <f>AA23+AA24</f>
        <v>0</v>
      </c>
      <c r="AB26" s="26" t="s">
        <v>46</v>
      </c>
      <c r="AC26" s="401"/>
      <c r="AD26" s="248"/>
      <c r="AE26" s="248"/>
      <c r="AF26" s="248"/>
      <c r="AG26" s="248"/>
      <c r="AH26" s="248"/>
      <c r="AI26" s="391"/>
    </row>
    <row r="27" spans="1:35" s="258" customFormat="1" ht="22.5" customHeight="1" thickBot="1" thickTop="1">
      <c r="A27" s="311" t="s">
        <v>185</v>
      </c>
      <c r="B27" s="602" t="str">
        <f>'HOJA DE TRABAJO DE LA IES'!D56</f>
        <v>PROGRAMA FORTALECIMIENTO DE LA CALIDAD EDUCATIVA (PFCE)                               S267</v>
      </c>
      <c r="C27" s="270"/>
      <c r="D27" s="271"/>
      <c r="E27" s="247"/>
      <c r="F27" s="271"/>
      <c r="G27" s="270"/>
      <c r="H27" s="271"/>
      <c r="I27" s="247"/>
      <c r="J27" s="271"/>
      <c r="K27" s="267">
        <f>'HOJA DE TRABAJO DE LA IES'!D40</f>
        <v>0</v>
      </c>
      <c r="L27" s="281">
        <f>'HOJA DE TRABAJO DE LA IES'!E40</f>
        <v>0</v>
      </c>
      <c r="M27" s="282">
        <f>'HOJA DE TRABAJO DE LA IES'!F40</f>
        <v>0</v>
      </c>
      <c r="N27" s="266"/>
      <c r="O27" s="267">
        <f>C27+G27+K27</f>
        <v>0</v>
      </c>
      <c r="P27" s="281">
        <f>O27+D27+H27+L27</f>
        <v>0</v>
      </c>
      <c r="Q27" s="283">
        <f>P27+E27+I27+M27</f>
        <v>0</v>
      </c>
      <c r="S27" s="356"/>
      <c r="T27" s="390"/>
      <c r="U27" s="408"/>
      <c r="V27" s="409"/>
      <c r="W27" s="409"/>
      <c r="X27" s="409"/>
      <c r="Y27" s="409"/>
      <c r="Z27" s="409"/>
      <c r="AA27" s="409"/>
      <c r="AB27" s="409"/>
      <c r="AC27" s="410"/>
      <c r="AD27" s="248"/>
      <c r="AE27" s="402"/>
      <c r="AF27" s="402"/>
      <c r="AG27" s="248"/>
      <c r="AH27" s="248"/>
      <c r="AI27" s="391"/>
    </row>
    <row r="28" spans="1:35" s="258" customFormat="1" ht="22.5" customHeight="1">
      <c r="A28" s="312"/>
      <c r="B28" s="602"/>
      <c r="C28" s="270"/>
      <c r="D28" s="271"/>
      <c r="E28" s="247"/>
      <c r="F28" s="271"/>
      <c r="G28" s="270"/>
      <c r="H28" s="271"/>
      <c r="I28" s="247"/>
      <c r="J28" s="271"/>
      <c r="K28" s="279"/>
      <c r="L28" s="266"/>
      <c r="M28" s="280"/>
      <c r="N28" s="266"/>
      <c r="O28" s="279"/>
      <c r="P28" s="266"/>
      <c r="Q28" s="276"/>
      <c r="S28" s="356"/>
      <c r="T28" s="390"/>
      <c r="U28" s="248"/>
      <c r="V28" s="248"/>
      <c r="W28" s="248"/>
      <c r="X28" s="248"/>
      <c r="Y28" s="248"/>
      <c r="Z28" s="248"/>
      <c r="AA28" s="248"/>
      <c r="AB28" s="248"/>
      <c r="AC28" s="248"/>
      <c r="AD28" s="248"/>
      <c r="AE28" s="402"/>
      <c r="AF28" s="402"/>
      <c r="AG28" s="248"/>
      <c r="AH28" s="248"/>
      <c r="AI28" s="391"/>
    </row>
    <row r="29" spans="1:35" s="258" customFormat="1" ht="18" customHeight="1">
      <c r="A29" s="312"/>
      <c r="B29" s="278"/>
      <c r="C29" s="270"/>
      <c r="D29" s="271"/>
      <c r="E29" s="247"/>
      <c r="F29" s="271"/>
      <c r="G29" s="270"/>
      <c r="H29" s="271"/>
      <c r="I29" s="247"/>
      <c r="J29" s="271"/>
      <c r="K29" s="279"/>
      <c r="L29" s="266"/>
      <c r="M29" s="280"/>
      <c r="N29" s="266"/>
      <c r="O29" s="279"/>
      <c r="P29" s="266"/>
      <c r="Q29" s="276"/>
      <c r="S29" s="356"/>
      <c r="T29" s="390"/>
      <c r="U29" s="402"/>
      <c r="V29" s="388"/>
      <c r="W29" s="248"/>
      <c r="X29" s="664" t="s">
        <v>65</v>
      </c>
      <c r="Y29" s="665"/>
      <c r="Z29" s="665"/>
      <c r="AA29" s="666"/>
      <c r="AB29" s="319" t="s">
        <v>169</v>
      </c>
      <c r="AC29" s="322"/>
      <c r="AD29" s="248"/>
      <c r="AE29" s="402"/>
      <c r="AF29" s="402"/>
      <c r="AG29" s="248"/>
      <c r="AH29" s="248"/>
      <c r="AI29" s="391"/>
    </row>
    <row r="30" spans="1:35" s="258" customFormat="1" ht="22.5" customHeight="1">
      <c r="A30" s="311" t="s">
        <v>185</v>
      </c>
      <c r="B30" s="602" t="str">
        <f>'HOJA DE TRABAJO DE LA IES'!D57</f>
        <v>AAA</v>
      </c>
      <c r="C30" s="270"/>
      <c r="D30" s="271"/>
      <c r="E30" s="247"/>
      <c r="F30" s="271"/>
      <c r="G30" s="270"/>
      <c r="H30" s="271"/>
      <c r="I30" s="247"/>
      <c r="J30" s="271"/>
      <c r="K30" s="267">
        <f>'HOJA DE TRABAJO DE LA IES'!D42</f>
        <v>0</v>
      </c>
      <c r="L30" s="281">
        <f>'HOJA DE TRABAJO DE LA IES'!E42</f>
        <v>0</v>
      </c>
      <c r="M30" s="282">
        <f>'HOJA DE TRABAJO DE LA IES'!F42</f>
        <v>0</v>
      </c>
      <c r="N30" s="266"/>
      <c r="O30" s="267">
        <f>C30+G30+K30</f>
        <v>0</v>
      </c>
      <c r="P30" s="281">
        <f>O30+D30+H30+L30</f>
        <v>0</v>
      </c>
      <c r="Q30" s="283">
        <f>P30+E30+I30+M30</f>
        <v>0</v>
      </c>
      <c r="S30" s="356"/>
      <c r="T30" s="390"/>
      <c r="U30" s="402"/>
      <c r="V30" s="402"/>
      <c r="W30" s="248"/>
      <c r="X30" s="411" t="s">
        <v>66</v>
      </c>
      <c r="Y30" s="387" t="s">
        <v>67</v>
      </c>
      <c r="Z30" s="387" t="s">
        <v>68</v>
      </c>
      <c r="AA30" s="387" t="s">
        <v>69</v>
      </c>
      <c r="AB30" s="320" t="s">
        <v>42</v>
      </c>
      <c r="AC30" s="248"/>
      <c r="AD30" s="402"/>
      <c r="AE30" s="402"/>
      <c r="AF30" s="402"/>
      <c r="AG30" s="248"/>
      <c r="AH30" s="248"/>
      <c r="AI30" s="391"/>
    </row>
    <row r="31" spans="1:35" s="258" customFormat="1" ht="22.5" customHeight="1">
      <c r="A31" s="312"/>
      <c r="B31" s="602"/>
      <c r="C31" s="270"/>
      <c r="D31" s="271"/>
      <c r="E31" s="247"/>
      <c r="F31" s="271"/>
      <c r="G31" s="270"/>
      <c r="H31" s="271"/>
      <c r="I31" s="247"/>
      <c r="J31" s="271"/>
      <c r="K31" s="279"/>
      <c r="L31" s="266"/>
      <c r="M31" s="280"/>
      <c r="N31" s="266"/>
      <c r="O31" s="279"/>
      <c r="P31" s="266"/>
      <c r="Q31" s="276"/>
      <c r="R31" s="7"/>
      <c r="S31" s="356"/>
      <c r="T31" s="390"/>
      <c r="U31" s="388"/>
      <c r="V31" s="402"/>
      <c r="W31" s="248" t="s">
        <v>64</v>
      </c>
      <c r="X31" s="412">
        <f>X35*$AA23</f>
        <v>0</v>
      </c>
      <c r="Y31" s="413"/>
      <c r="Z31" s="414"/>
      <c r="AA31" s="414"/>
      <c r="AB31" s="414">
        <f>X31+Y31+Z31+AA31</f>
        <v>0</v>
      </c>
      <c r="AC31" s="248"/>
      <c r="AD31" s="402"/>
      <c r="AE31" s="248"/>
      <c r="AF31" s="248"/>
      <c r="AG31" s="248"/>
      <c r="AH31" s="248"/>
      <c r="AI31" s="391"/>
    </row>
    <row r="32" spans="1:35" s="258" customFormat="1" ht="18" customHeight="1">
      <c r="A32" s="312"/>
      <c r="B32" s="278"/>
      <c r="C32" s="270"/>
      <c r="D32" s="271"/>
      <c r="E32" s="247"/>
      <c r="F32" s="271"/>
      <c r="G32" s="270"/>
      <c r="H32" s="271"/>
      <c r="I32" s="247"/>
      <c r="J32" s="271"/>
      <c r="K32" s="279"/>
      <c r="L32" s="266"/>
      <c r="M32" s="280"/>
      <c r="N32" s="266"/>
      <c r="O32" s="279"/>
      <c r="P32" s="266"/>
      <c r="Q32" s="276"/>
      <c r="R32" s="7"/>
      <c r="S32" s="356"/>
      <c r="T32" s="390"/>
      <c r="U32" s="402"/>
      <c r="V32" s="248"/>
      <c r="W32" s="248"/>
      <c r="X32" s="412"/>
      <c r="Y32" s="414"/>
      <c r="Z32" s="414"/>
      <c r="AA32" s="414"/>
      <c r="AB32" s="414"/>
      <c r="AC32" s="248"/>
      <c r="AD32" s="248"/>
      <c r="AE32" s="248"/>
      <c r="AF32" s="248"/>
      <c r="AG32" s="248"/>
      <c r="AH32" s="248"/>
      <c r="AI32" s="391"/>
    </row>
    <row r="33" spans="1:35" s="258" customFormat="1" ht="22.5" customHeight="1">
      <c r="A33" s="603" t="s">
        <v>185</v>
      </c>
      <c r="B33" s="605" t="str">
        <f>'HOJA DE TRABAJO DE LA IES'!D58</f>
        <v>BBB</v>
      </c>
      <c r="C33" s="270"/>
      <c r="D33" s="271"/>
      <c r="E33" s="247"/>
      <c r="F33" s="271"/>
      <c r="G33" s="270"/>
      <c r="H33" s="271"/>
      <c r="I33" s="247"/>
      <c r="J33" s="271"/>
      <c r="K33" s="267">
        <f>'HOJA DE TRABAJO DE LA IES'!D44</f>
        <v>0</v>
      </c>
      <c r="L33" s="281">
        <f>'HOJA DE TRABAJO DE LA IES'!E44</f>
        <v>0</v>
      </c>
      <c r="M33" s="282">
        <f>'HOJA DE TRABAJO DE LA IES'!F44</f>
        <v>0</v>
      </c>
      <c r="N33" s="266"/>
      <c r="O33" s="267">
        <f>C33+G33+K33</f>
        <v>0</v>
      </c>
      <c r="P33" s="281">
        <f>O33+D33+H33+L33</f>
        <v>0</v>
      </c>
      <c r="Q33" s="283">
        <f>P33+E33+I33+M33</f>
        <v>0</v>
      </c>
      <c r="R33" s="7"/>
      <c r="S33" s="356"/>
      <c r="T33" s="390"/>
      <c r="U33" s="402"/>
      <c r="V33" s="248"/>
      <c r="W33" s="248" t="s">
        <v>40</v>
      </c>
      <c r="X33" s="415">
        <f>X35*$AA24</f>
        <v>0</v>
      </c>
      <c r="Y33" s="416"/>
      <c r="Z33" s="416"/>
      <c r="AA33" s="416"/>
      <c r="AB33" s="416">
        <f>X33+Y33+Z33+AA33</f>
        <v>0</v>
      </c>
      <c r="AC33" s="248"/>
      <c r="AD33" s="248"/>
      <c r="AE33" s="248"/>
      <c r="AF33" s="248"/>
      <c r="AG33" s="248"/>
      <c r="AH33" s="248"/>
      <c r="AI33" s="391"/>
    </row>
    <row r="34" spans="1:35" s="258" customFormat="1" ht="22.5" customHeight="1">
      <c r="A34" s="603"/>
      <c r="B34" s="605"/>
      <c r="C34" s="270"/>
      <c r="D34" s="271"/>
      <c r="E34" s="247"/>
      <c r="F34" s="271"/>
      <c r="G34" s="270"/>
      <c r="H34" s="271"/>
      <c r="I34" s="247"/>
      <c r="J34" s="271"/>
      <c r="K34" s="279"/>
      <c r="L34" s="266"/>
      <c r="M34" s="280"/>
      <c r="N34" s="266"/>
      <c r="O34" s="279"/>
      <c r="P34" s="266"/>
      <c r="Q34" s="276"/>
      <c r="R34" s="25"/>
      <c r="S34" s="356"/>
      <c r="T34" s="390"/>
      <c r="U34" s="248"/>
      <c r="V34" s="248"/>
      <c r="W34" s="248"/>
      <c r="X34" s="417"/>
      <c r="Y34" s="418"/>
      <c r="Z34" s="418"/>
      <c r="AA34" s="418"/>
      <c r="AB34" s="418"/>
      <c r="AC34" s="248"/>
      <c r="AD34" s="248"/>
      <c r="AE34" s="248"/>
      <c r="AF34" s="248"/>
      <c r="AG34" s="248"/>
      <c r="AH34" s="248"/>
      <c r="AI34" s="391"/>
    </row>
    <row r="35" spans="1:35" s="258" customFormat="1" ht="18" customHeight="1" thickBot="1">
      <c r="A35" s="604"/>
      <c r="B35" s="606"/>
      <c r="C35" s="284"/>
      <c r="D35" s="285"/>
      <c r="E35" s="286"/>
      <c r="F35" s="285"/>
      <c r="G35" s="284"/>
      <c r="H35" s="285"/>
      <c r="I35" s="286"/>
      <c r="J35" s="285"/>
      <c r="K35" s="287"/>
      <c r="L35" s="288"/>
      <c r="M35" s="289"/>
      <c r="N35" s="288"/>
      <c r="O35" s="287"/>
      <c r="P35" s="288"/>
      <c r="Q35" s="290"/>
      <c r="R35" s="25"/>
      <c r="S35" s="356"/>
      <c r="T35" s="390"/>
      <c r="U35" s="248"/>
      <c r="V35" s="248"/>
      <c r="W35" s="248"/>
      <c r="X35" s="419">
        <v>0</v>
      </c>
      <c r="Y35" s="420">
        <v>0</v>
      </c>
      <c r="Z35" s="420">
        <v>0</v>
      </c>
      <c r="AA35" s="420">
        <v>0</v>
      </c>
      <c r="AB35" s="420">
        <f>AB31+AB33</f>
        <v>0</v>
      </c>
      <c r="AC35" s="248"/>
      <c r="AD35" s="248"/>
      <c r="AE35" s="248"/>
      <c r="AF35" s="248"/>
      <c r="AG35" s="248"/>
      <c r="AH35" s="248"/>
      <c r="AI35" s="391"/>
    </row>
    <row r="36" spans="1:35" s="258" customFormat="1" ht="18" customHeight="1">
      <c r="A36" s="253"/>
      <c r="B36" s="244"/>
      <c r="C36" s="244"/>
      <c r="D36" s="244"/>
      <c r="E36" s="244"/>
      <c r="F36" s="244"/>
      <c r="G36" s="244"/>
      <c r="H36" s="244"/>
      <c r="I36" s="244"/>
      <c r="J36" s="244"/>
      <c r="K36" s="256"/>
      <c r="L36" s="256"/>
      <c r="M36" s="256"/>
      <c r="N36" s="256"/>
      <c r="O36" s="256"/>
      <c r="P36" s="256"/>
      <c r="Q36" s="291"/>
      <c r="R36" s="25"/>
      <c r="S36" s="356"/>
      <c r="T36" s="390"/>
      <c r="U36" s="248"/>
      <c r="V36" s="248"/>
      <c r="W36" s="248"/>
      <c r="X36" s="421"/>
      <c r="Y36" s="421"/>
      <c r="Z36" s="421"/>
      <c r="AA36" s="248"/>
      <c r="AB36" s="248"/>
      <c r="AC36" s="248"/>
      <c r="AD36" s="248"/>
      <c r="AE36" s="248"/>
      <c r="AF36" s="248"/>
      <c r="AG36" s="248"/>
      <c r="AH36" s="248"/>
      <c r="AI36" s="391"/>
    </row>
    <row r="37" spans="1:35" s="258" customFormat="1" ht="18" customHeight="1">
      <c r="A37" s="253"/>
      <c r="B37" s="244"/>
      <c r="C37" s="244"/>
      <c r="D37" s="244"/>
      <c r="E37" s="244"/>
      <c r="F37" s="244"/>
      <c r="G37" s="244"/>
      <c r="H37" s="244"/>
      <c r="I37" s="244"/>
      <c r="J37" s="244"/>
      <c r="K37" s="256"/>
      <c r="L37" s="256"/>
      <c r="M37" s="256"/>
      <c r="N37" s="256"/>
      <c r="O37" s="256"/>
      <c r="P37" s="256"/>
      <c r="Q37" s="257"/>
      <c r="R37" s="7"/>
      <c r="S37" s="356"/>
      <c r="T37" s="390"/>
      <c r="U37" s="248"/>
      <c r="V37" s="402"/>
      <c r="W37" s="402"/>
      <c r="X37" s="402"/>
      <c r="Y37" s="402"/>
      <c r="Z37" s="402"/>
      <c r="AA37" s="402"/>
      <c r="AB37" s="402"/>
      <c r="AC37" s="402"/>
      <c r="AD37" s="248"/>
      <c r="AE37" s="248"/>
      <c r="AF37" s="248"/>
      <c r="AG37" s="248"/>
      <c r="AH37" s="248"/>
      <c r="AI37" s="391"/>
    </row>
    <row r="38" spans="1:35" s="258" customFormat="1" ht="16.5" thickBot="1">
      <c r="A38" s="253"/>
      <c r="B38" s="292" t="s">
        <v>20</v>
      </c>
      <c r="C38" s="293">
        <f>C12+C15+C18+C21+C24+C27+C30+C33</f>
        <v>0</v>
      </c>
      <c r="D38" s="293">
        <f>D12+D15+D18+D21+D24+D27+D30+D33</f>
        <v>850.95871</v>
      </c>
      <c r="E38" s="293">
        <f>E12+E15+E18+E21+E24+E27+E30+E33</f>
        <v>1340.63832</v>
      </c>
      <c r="F38" s="292"/>
      <c r="G38" s="293">
        <f>G12+G15+G18+G21+G24+G27+G30+G33</f>
        <v>1682.5053300000002</v>
      </c>
      <c r="H38" s="293">
        <f>H12+H15+H18+H21+H24+H27+H30+H33</f>
        <v>6497.203519999999</v>
      </c>
      <c r="I38" s="293">
        <f>I12+I15+I18+I21+I24+I27+I30+I33</f>
        <v>10832.837232999998</v>
      </c>
      <c r="J38" s="292"/>
      <c r="K38" s="293">
        <f>K12+K15+K18+K21+K24+K27+K30+K33</f>
        <v>0</v>
      </c>
      <c r="L38" s="293">
        <f>L12+L15+L18+L21+L24+L27+L30+L33</f>
        <v>0</v>
      </c>
      <c r="M38" s="293">
        <f>M12+M15+M18+M21+M24+M27+M30+M33</f>
        <v>0</v>
      </c>
      <c r="N38" s="294"/>
      <c r="O38" s="293">
        <f>O12+O15+O18+O21+O24+O27+O30+O33</f>
        <v>1682.5053300000002</v>
      </c>
      <c r="P38" s="293">
        <f>P12+P15+P18+P21+P24+P27+P30+P33</f>
        <v>9030.66756</v>
      </c>
      <c r="Q38" s="295">
        <f>Q12+Q15+Q18+Q21+Q24+Q27+Q30+Q33</f>
        <v>21204.143113</v>
      </c>
      <c r="R38" s="7"/>
      <c r="S38" s="356"/>
      <c r="T38" s="390"/>
      <c r="U38" s="248"/>
      <c r="V38" s="422"/>
      <c r="W38" s="423" t="s">
        <v>180</v>
      </c>
      <c r="X38" s="424"/>
      <c r="Y38" s="402"/>
      <c r="Z38" s="402"/>
      <c r="AA38" s="402"/>
      <c r="AB38" s="402"/>
      <c r="AC38" s="402"/>
      <c r="AD38" s="248"/>
      <c r="AE38" s="248"/>
      <c r="AF38" s="248"/>
      <c r="AG38" s="248"/>
      <c r="AH38" s="248"/>
      <c r="AI38" s="391"/>
    </row>
    <row r="39" spans="1:35" s="258" customFormat="1" ht="18" customHeight="1" thickTop="1">
      <c r="A39" s="253"/>
      <c r="C39" s="296"/>
      <c r="D39" s="296"/>
      <c r="E39" s="296"/>
      <c r="F39" s="296"/>
      <c r="G39" s="296"/>
      <c r="H39" s="296"/>
      <c r="I39" s="296"/>
      <c r="J39" s="296"/>
      <c r="K39" s="296"/>
      <c r="L39" s="296"/>
      <c r="M39" s="296"/>
      <c r="N39" s="296"/>
      <c r="O39" s="296"/>
      <c r="P39" s="296"/>
      <c r="Q39" s="297"/>
      <c r="R39" s="6"/>
      <c r="S39" s="356"/>
      <c r="T39" s="390"/>
      <c r="U39" s="402"/>
      <c r="V39" s="425"/>
      <c r="W39" s="426" t="s">
        <v>171</v>
      </c>
      <c r="X39" s="427" t="s">
        <v>193</v>
      </c>
      <c r="Y39" s="402"/>
      <c r="Z39" s="402"/>
      <c r="AA39" s="402"/>
      <c r="AB39" s="402"/>
      <c r="AC39" s="402"/>
      <c r="AD39" s="248"/>
      <c r="AE39" s="248"/>
      <c r="AF39" s="248"/>
      <c r="AG39" s="248"/>
      <c r="AH39" s="248"/>
      <c r="AI39" s="391"/>
    </row>
    <row r="40" spans="1:35" s="258" customFormat="1" ht="18" customHeight="1">
      <c r="A40" s="253"/>
      <c r="B40" s="292" t="s">
        <v>19</v>
      </c>
      <c r="C40" s="298">
        <f>C38</f>
        <v>0</v>
      </c>
      <c r="D40" s="298">
        <f>D38+C40</f>
        <v>850.95871</v>
      </c>
      <c r="E40" s="298">
        <f>E38+D40</f>
        <v>2191.59703</v>
      </c>
      <c r="F40" s="292"/>
      <c r="G40" s="298">
        <f>G38+E40</f>
        <v>3874.10236</v>
      </c>
      <c r="H40" s="298">
        <f>H38+G40</f>
        <v>10371.30588</v>
      </c>
      <c r="I40" s="298">
        <f>I38+H40</f>
        <v>21204.143113</v>
      </c>
      <c r="J40" s="292"/>
      <c r="K40" s="298">
        <f>K38+I40</f>
        <v>21204.143113</v>
      </c>
      <c r="L40" s="298">
        <f>L38+K40</f>
        <v>21204.143113</v>
      </c>
      <c r="M40" s="298">
        <f>M38+L40</f>
        <v>21204.143113</v>
      </c>
      <c r="N40" s="294"/>
      <c r="O40" s="298">
        <f>C38+G38+K38</f>
        <v>1682.5053300000002</v>
      </c>
      <c r="P40" s="298">
        <f>D38+H38+L38+O40</f>
        <v>9030.66756</v>
      </c>
      <c r="Q40" s="299">
        <f>E38+I38+M38+P40</f>
        <v>21204.143113</v>
      </c>
      <c r="R40" s="7"/>
      <c r="S40" s="356"/>
      <c r="T40" s="390"/>
      <c r="U40" s="402"/>
      <c r="V40" s="425"/>
      <c r="W40" s="428"/>
      <c r="X40" s="429"/>
      <c r="Y40" s="402"/>
      <c r="Z40" s="402"/>
      <c r="AA40" s="402"/>
      <c r="AB40" s="402"/>
      <c r="AC40" s="402"/>
      <c r="AD40" s="248"/>
      <c r="AE40" s="248"/>
      <c r="AF40" s="248"/>
      <c r="AG40" s="248"/>
      <c r="AH40" s="248"/>
      <c r="AI40" s="391"/>
    </row>
    <row r="41" spans="1:35" s="258" customFormat="1" ht="12.75">
      <c r="A41" s="253"/>
      <c r="B41" s="292"/>
      <c r="C41" s="292"/>
      <c r="D41" s="292"/>
      <c r="E41" s="292"/>
      <c r="F41" s="292"/>
      <c r="G41" s="292"/>
      <c r="H41" s="292"/>
      <c r="I41" s="292"/>
      <c r="J41" s="292"/>
      <c r="K41" s="292"/>
      <c r="L41" s="292"/>
      <c r="M41" s="292"/>
      <c r="N41" s="294"/>
      <c r="O41" s="292"/>
      <c r="P41" s="292"/>
      <c r="Q41" s="300"/>
      <c r="R41" s="7"/>
      <c r="S41" s="356"/>
      <c r="T41" s="390"/>
      <c r="U41" s="402"/>
      <c r="V41" s="425" t="s">
        <v>175</v>
      </c>
      <c r="W41" s="430" t="s">
        <v>45</v>
      </c>
      <c r="X41" s="431"/>
      <c r="Y41" s="402"/>
      <c r="Z41" s="402"/>
      <c r="AA41" s="402"/>
      <c r="AB41" s="402"/>
      <c r="AC41" s="402"/>
      <c r="AD41" s="248"/>
      <c r="AE41" s="248"/>
      <c r="AF41" s="248"/>
      <c r="AG41" s="248"/>
      <c r="AH41" s="248"/>
      <c r="AI41" s="391"/>
    </row>
    <row r="42" spans="1:35" s="258" customFormat="1" ht="12.75">
      <c r="A42" s="167"/>
      <c r="B42" s="292" t="s">
        <v>78</v>
      </c>
      <c r="C42" s="301"/>
      <c r="D42" s="302"/>
      <c r="E42" s="302">
        <f>C38+D38+E38</f>
        <v>2191.59703</v>
      </c>
      <c r="F42" s="301"/>
      <c r="G42" s="301"/>
      <c r="H42" s="302"/>
      <c r="I42" s="302">
        <f>G38+H38+I38</f>
        <v>19012.546082999997</v>
      </c>
      <c r="J42" s="301"/>
      <c r="K42" s="301"/>
      <c r="L42" s="302"/>
      <c r="M42" s="302">
        <f>K38+L38+M38</f>
        <v>0</v>
      </c>
      <c r="N42" s="301"/>
      <c r="O42" s="301"/>
      <c r="P42" s="302"/>
      <c r="Q42" s="303">
        <f>E42+I42+M42</f>
        <v>21204.143113</v>
      </c>
      <c r="R42" s="7"/>
      <c r="S42" s="356"/>
      <c r="T42" s="390"/>
      <c r="U42" s="402"/>
      <c r="V42" s="425"/>
      <c r="W42" s="430"/>
      <c r="X42" s="429"/>
      <c r="Y42" s="402"/>
      <c r="Z42" s="402"/>
      <c r="AA42" s="402"/>
      <c r="AB42" s="402"/>
      <c r="AC42" s="402"/>
      <c r="AD42" s="248"/>
      <c r="AE42" s="248"/>
      <c r="AF42" s="248"/>
      <c r="AG42" s="248"/>
      <c r="AH42" s="248"/>
      <c r="AI42" s="391"/>
    </row>
    <row r="43" spans="1:35" s="258" customFormat="1" ht="12.75">
      <c r="A43" s="253"/>
      <c r="B43" s="244"/>
      <c r="C43" s="244"/>
      <c r="D43" s="244"/>
      <c r="E43" s="244"/>
      <c r="F43" s="244"/>
      <c r="G43" s="244"/>
      <c r="H43" s="244"/>
      <c r="I43" s="244"/>
      <c r="J43" s="244"/>
      <c r="K43" s="244"/>
      <c r="L43" s="244"/>
      <c r="M43" s="244"/>
      <c r="N43" s="244"/>
      <c r="O43" s="244"/>
      <c r="P43" s="244"/>
      <c r="Q43" s="304"/>
      <c r="R43" s="7"/>
      <c r="S43" s="355"/>
      <c r="T43" s="324"/>
      <c r="U43" s="402"/>
      <c r="V43" s="425" t="s">
        <v>175</v>
      </c>
      <c r="W43" s="430" t="s">
        <v>44</v>
      </c>
      <c r="X43" s="431"/>
      <c r="Y43" s="402"/>
      <c r="Z43" s="402"/>
      <c r="AA43" s="402"/>
      <c r="AB43" s="402"/>
      <c r="AC43" s="402"/>
      <c r="AD43" s="432"/>
      <c r="AE43" s="248"/>
      <c r="AF43" s="248"/>
      <c r="AG43" s="248"/>
      <c r="AH43" s="248"/>
      <c r="AI43" s="391"/>
    </row>
    <row r="44" spans="1:35" s="258" customFormat="1" ht="12.75">
      <c r="A44" s="305"/>
      <c r="B44" s="306"/>
      <c r="C44" s="306"/>
      <c r="D44" s="306"/>
      <c r="E44" s="306"/>
      <c r="F44" s="306"/>
      <c r="G44" s="306"/>
      <c r="H44" s="306"/>
      <c r="I44" s="306"/>
      <c r="J44" s="306"/>
      <c r="K44" s="306"/>
      <c r="L44" s="306"/>
      <c r="M44" s="306"/>
      <c r="N44" s="306"/>
      <c r="O44" s="306"/>
      <c r="P44" s="306"/>
      <c r="Q44" s="307"/>
      <c r="R44" s="7"/>
      <c r="S44" s="355"/>
      <c r="T44" s="324"/>
      <c r="U44" s="402"/>
      <c r="V44" s="433"/>
      <c r="W44" s="434"/>
      <c r="X44" s="435"/>
      <c r="Y44" s="248"/>
      <c r="Z44" s="248"/>
      <c r="AA44" s="248"/>
      <c r="AB44" s="248"/>
      <c r="AC44" s="248"/>
      <c r="AD44" s="248"/>
      <c r="AE44" s="248"/>
      <c r="AF44" s="248"/>
      <c r="AG44" s="248"/>
      <c r="AH44" s="248"/>
      <c r="AI44" s="391"/>
    </row>
    <row r="45" spans="1:35" s="258" customFormat="1" ht="13.5" thickBot="1">
      <c r="A45" s="308"/>
      <c r="B45" s="309"/>
      <c r="C45" s="309"/>
      <c r="D45" s="309"/>
      <c r="E45" s="309"/>
      <c r="F45" s="309"/>
      <c r="G45" s="309"/>
      <c r="H45" s="309"/>
      <c r="I45" s="309"/>
      <c r="J45" s="309"/>
      <c r="K45" s="309"/>
      <c r="L45" s="309"/>
      <c r="M45" s="309"/>
      <c r="N45" s="309"/>
      <c r="O45" s="309"/>
      <c r="P45" s="309"/>
      <c r="Q45" s="310"/>
      <c r="R45" s="7"/>
      <c r="S45" s="355"/>
      <c r="T45" s="324"/>
      <c r="U45" s="402"/>
      <c r="V45" s="433" t="s">
        <v>176</v>
      </c>
      <c r="W45" s="430" t="s">
        <v>46</v>
      </c>
      <c r="X45" s="436"/>
      <c r="Y45" s="248"/>
      <c r="Z45" s="248"/>
      <c r="AA45" s="248"/>
      <c r="AB45" s="248"/>
      <c r="AC45" s="248"/>
      <c r="AD45" s="248"/>
      <c r="AE45" s="248"/>
      <c r="AF45" s="248"/>
      <c r="AG45" s="248"/>
      <c r="AH45" s="248"/>
      <c r="AI45" s="391"/>
    </row>
    <row r="46" spans="19:35" ht="12.75">
      <c r="S46" s="357"/>
      <c r="T46" s="437"/>
      <c r="V46" s="433"/>
      <c r="W46" s="428"/>
      <c r="X46" s="429"/>
      <c r="AI46" s="353"/>
    </row>
    <row r="47" spans="1:35" s="258" customFormat="1" ht="13.5" thickBot="1">
      <c r="A47" s="7"/>
      <c r="B47" s="7"/>
      <c r="C47" s="7"/>
      <c r="D47" s="7"/>
      <c r="E47" s="7"/>
      <c r="F47" s="7"/>
      <c r="G47" s="7"/>
      <c r="H47" s="7"/>
      <c r="I47" s="7"/>
      <c r="J47" s="7"/>
      <c r="K47" s="7"/>
      <c r="L47" s="7"/>
      <c r="M47" s="7"/>
      <c r="N47" s="7"/>
      <c r="O47" s="7"/>
      <c r="P47" s="7"/>
      <c r="Q47" s="7"/>
      <c r="R47" s="7"/>
      <c r="S47" s="357"/>
      <c r="T47" s="437"/>
      <c r="U47" s="248"/>
      <c r="V47" s="438" t="s">
        <v>177</v>
      </c>
      <c r="W47" s="428"/>
      <c r="X47" s="439">
        <f>+X41+X43-X45</f>
        <v>0</v>
      </c>
      <c r="Y47" s="248"/>
      <c r="Z47" s="248"/>
      <c r="AA47" s="248"/>
      <c r="AB47" s="248"/>
      <c r="AC47" s="248"/>
      <c r="AD47" s="248"/>
      <c r="AE47" s="248"/>
      <c r="AF47" s="248"/>
      <c r="AG47" s="248"/>
      <c r="AH47" s="248"/>
      <c r="AI47" s="391"/>
    </row>
    <row r="48" spans="1:35" s="258" customFormat="1" ht="13.5" thickTop="1">
      <c r="A48" s="7"/>
      <c r="B48" s="7"/>
      <c r="C48" s="7"/>
      <c r="D48" s="7"/>
      <c r="E48" s="7"/>
      <c r="F48" s="7"/>
      <c r="G48" s="7"/>
      <c r="H48" s="7"/>
      <c r="I48" s="7"/>
      <c r="J48" s="7"/>
      <c r="K48" s="7"/>
      <c r="L48" s="7"/>
      <c r="M48" s="7"/>
      <c r="N48" s="7"/>
      <c r="O48" s="7"/>
      <c r="P48" s="7"/>
      <c r="Q48" s="7"/>
      <c r="R48" s="7"/>
      <c r="S48" s="357"/>
      <c r="T48" s="437"/>
      <c r="U48" s="248"/>
      <c r="V48" s="440"/>
      <c r="W48" s="440"/>
      <c r="X48" s="441"/>
      <c r="Y48" s="248"/>
      <c r="Z48" s="248"/>
      <c r="AA48" s="248"/>
      <c r="AB48" s="248"/>
      <c r="AC48" s="248"/>
      <c r="AD48" s="248"/>
      <c r="AE48" s="248"/>
      <c r="AF48" s="248"/>
      <c r="AG48" s="248"/>
      <c r="AH48" s="248"/>
      <c r="AI48" s="391"/>
    </row>
    <row r="49" spans="1:35" s="258" customFormat="1" ht="12.75">
      <c r="A49" s="7"/>
      <c r="B49" s="7"/>
      <c r="C49" s="7"/>
      <c r="D49" s="7"/>
      <c r="E49" s="7"/>
      <c r="F49" s="7"/>
      <c r="G49" s="7"/>
      <c r="H49" s="7"/>
      <c r="I49" s="7"/>
      <c r="J49" s="7"/>
      <c r="K49" s="7"/>
      <c r="L49" s="7"/>
      <c r="M49" s="7"/>
      <c r="N49" s="7"/>
      <c r="O49" s="7"/>
      <c r="P49" s="7"/>
      <c r="Q49" s="7"/>
      <c r="R49" s="7"/>
      <c r="S49" s="355"/>
      <c r="T49" s="324"/>
      <c r="U49" s="402"/>
      <c r="V49" s="402"/>
      <c r="W49" s="402"/>
      <c r="X49" s="402"/>
      <c r="Y49" s="402"/>
      <c r="Z49" s="402"/>
      <c r="AA49" s="402"/>
      <c r="AB49" s="402"/>
      <c r="AC49" s="402"/>
      <c r="AD49" s="402"/>
      <c r="AE49" s="248"/>
      <c r="AF49" s="248"/>
      <c r="AG49" s="248"/>
      <c r="AH49" s="248"/>
      <c r="AI49" s="391"/>
    </row>
    <row r="50" spans="1:36" s="258" customFormat="1" ht="12.75">
      <c r="A50" s="7"/>
      <c r="B50" s="7"/>
      <c r="C50" s="7"/>
      <c r="D50" s="7"/>
      <c r="E50" s="7"/>
      <c r="F50" s="7"/>
      <c r="G50" s="7"/>
      <c r="H50" s="7"/>
      <c r="I50" s="7"/>
      <c r="J50" s="7"/>
      <c r="K50" s="7"/>
      <c r="L50" s="7"/>
      <c r="M50" s="7"/>
      <c r="N50" s="7"/>
      <c r="O50" s="7"/>
      <c r="P50" s="7"/>
      <c r="Q50" s="7"/>
      <c r="R50" s="7"/>
      <c r="S50" s="355"/>
      <c r="T50" s="353"/>
      <c r="U50" s="353"/>
      <c r="V50" s="353"/>
      <c r="W50" s="353"/>
      <c r="X50" s="353"/>
      <c r="Y50" s="353"/>
      <c r="Z50" s="353"/>
      <c r="AA50" s="353"/>
      <c r="AB50" s="353"/>
      <c r="AC50" s="353"/>
      <c r="AD50" s="353"/>
      <c r="AE50" s="353"/>
      <c r="AF50" s="353"/>
      <c r="AG50" s="353"/>
      <c r="AH50" s="353"/>
      <c r="AI50" s="353"/>
      <c r="AJ50" s="7"/>
    </row>
  </sheetData>
  <sheetProtection/>
  <mergeCells count="37">
    <mergeCell ref="Z20:Z21"/>
    <mergeCell ref="AA20:AA21"/>
    <mergeCell ref="AB20:AB21"/>
    <mergeCell ref="U18:AC18"/>
    <mergeCell ref="X29:AA29"/>
    <mergeCell ref="T1:AI1"/>
    <mergeCell ref="A6:M6"/>
    <mergeCell ref="O6:Q6"/>
    <mergeCell ref="A7:A9"/>
    <mergeCell ref="B7:B9"/>
    <mergeCell ref="O7:Q8"/>
    <mergeCell ref="C7:M7"/>
    <mergeCell ref="C8:E8"/>
    <mergeCell ref="G8:I8"/>
    <mergeCell ref="K8:M8"/>
    <mergeCell ref="AE5:AH8"/>
    <mergeCell ref="U5:AC5"/>
    <mergeCell ref="U7:W7"/>
    <mergeCell ref="U6:AC6"/>
    <mergeCell ref="U8:W9"/>
    <mergeCell ref="X7:Z7"/>
    <mergeCell ref="B30:B31"/>
    <mergeCell ref="A33:A35"/>
    <mergeCell ref="B33:B35"/>
    <mergeCell ref="B12:B13"/>
    <mergeCell ref="U3:AC3"/>
    <mergeCell ref="B21:B22"/>
    <mergeCell ref="AA10:AC10"/>
    <mergeCell ref="U10:W10"/>
    <mergeCell ref="X10:Z10"/>
    <mergeCell ref="B15:B16"/>
    <mergeCell ref="B18:B19"/>
    <mergeCell ref="B27:B28"/>
    <mergeCell ref="B24:B25"/>
    <mergeCell ref="X8:Z9"/>
    <mergeCell ref="AA7:AC7"/>
    <mergeCell ref="AA8:AC9"/>
  </mergeCells>
  <printOptions horizontalCentered="1"/>
  <pageMargins left="0.7086614173228347" right="0.7086614173228347" top="0.7480314960629921" bottom="0" header="0.31496062992125984" footer="0.31496062992125984"/>
  <pageSetup fitToWidth="2" fitToHeight="1" horizontalDpi="600" verticalDpi="600" orientation="landscape" scale="60" r:id="rId2"/>
  <colBreaks count="1" manualBreakCount="1">
    <brk id="18" max="57"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Contraloria</cp:lastModifiedBy>
  <cp:lastPrinted>2019-02-01T18:49:00Z</cp:lastPrinted>
  <dcterms:created xsi:type="dcterms:W3CDTF">1996-11-27T10:00:04Z</dcterms:created>
  <dcterms:modified xsi:type="dcterms:W3CDTF">2019-10-22T15:23:51Z</dcterms:modified>
  <cp:category/>
  <cp:version/>
  <cp:contentType/>
  <cp:contentStatus/>
</cp:coreProperties>
</file>